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2차 추경\"/>
    </mc:Choice>
  </mc:AlternateContent>
  <xr:revisionPtr revIDLastSave="0" documentId="13_ncr:1_{5D6C4103-B8D0-4EF2-840E-13C95F1FE8F6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표지" sheetId="1" r:id="rId1"/>
    <sheet name="예산총칙" sheetId="2" r:id="rId2"/>
    <sheet name="추경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세입예산!$A$1:$P$14</definedName>
    <definedName name="_xlnm.Consolidate_Area" localSheetId="4">세출예산!$A$1:$P$21</definedName>
    <definedName name="_xlnm.Consolidate_Area" localSheetId="5">예산증감내용!$A$1:$E$10</definedName>
    <definedName name="_xlnm.Consolidate_Area" localSheetId="2">추경예산총괄!$A$1:$E$16</definedName>
    <definedName name="_xlnm.Consolidate_Area" localSheetId="0">표지!$A$1:$A$12</definedName>
    <definedName name="_xlnm.Consolidate_Area">#REF!</definedName>
    <definedName name="_xlnm.Print_Area" localSheetId="3">세입예산!$A$1:$Q$13</definedName>
    <definedName name="_xlnm.Print_Area" localSheetId="4">세출예산!$A$1:$Q$21</definedName>
    <definedName name="_xlnm.Print_Area" localSheetId="5">예산증감내용!$A$1:$E$10</definedName>
    <definedName name="_xlnm.Print_Area" localSheetId="0">표지!$A$1:$A$9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I20" i="5" l="1"/>
  <c r="D7" i="4"/>
  <c r="C9" i="6" l="1"/>
  <c r="Q10" i="4" l="1"/>
  <c r="Q8" i="5" l="1"/>
  <c r="Q13" i="4" l="1"/>
  <c r="D18" i="5"/>
  <c r="D7" i="5"/>
  <c r="D6" i="5" s="1"/>
  <c r="D12" i="4"/>
  <c r="D11" i="4" s="1"/>
  <c r="Q16" i="5" l="1"/>
  <c r="D17" i="5" l="1"/>
  <c r="D11" i="5"/>
  <c r="D10" i="5" s="1"/>
  <c r="D6" i="4"/>
  <c r="D5" i="4" s="1"/>
  <c r="Q20" i="5"/>
  <c r="Q19" i="5"/>
  <c r="E19" i="5"/>
  <c r="Q15" i="5"/>
  <c r="Q13" i="5"/>
  <c r="Q9" i="5"/>
  <c r="E9" i="5" s="1"/>
  <c r="E8" i="5"/>
  <c r="D7" i="6" s="1"/>
  <c r="E7" i="6" s="1"/>
  <c r="E13" i="4"/>
  <c r="Q9" i="4"/>
  <c r="C13" i="3"/>
  <c r="C7" i="3"/>
  <c r="Q12" i="5" l="1"/>
  <c r="E12" i="5" s="1"/>
  <c r="Q8" i="4"/>
  <c r="E8" i="4" s="1"/>
  <c r="E7" i="4" s="1"/>
  <c r="F7" i="4" s="1"/>
  <c r="C14" i="3"/>
  <c r="C15" i="3"/>
  <c r="E20" i="5"/>
  <c r="Q18" i="5"/>
  <c r="E18" i="5" s="1"/>
  <c r="E17" i="5" s="1"/>
  <c r="C6" i="3"/>
  <c r="C5" i="3" s="1"/>
  <c r="Q14" i="5"/>
  <c r="E14" i="5" s="1"/>
  <c r="D9" i="6" s="1"/>
  <c r="F19" i="5"/>
  <c r="D5" i="5"/>
  <c r="G13" i="4"/>
  <c r="F13" i="4"/>
  <c r="E12" i="4"/>
  <c r="G12" i="4" s="1"/>
  <c r="F9" i="5"/>
  <c r="F8" i="5"/>
  <c r="E7" i="5"/>
  <c r="F12" i="5" l="1"/>
  <c r="G7" i="4"/>
  <c r="C12" i="3"/>
  <c r="F8" i="4"/>
  <c r="G8" i="4"/>
  <c r="G20" i="5"/>
  <c r="F20" i="5"/>
  <c r="G18" i="5"/>
  <c r="F18" i="5"/>
  <c r="D15" i="3"/>
  <c r="E15" i="3" s="1"/>
  <c r="G17" i="5"/>
  <c r="F14" i="5"/>
  <c r="E9" i="6" s="1"/>
  <c r="G14" i="5"/>
  <c r="E11" i="5"/>
  <c r="D14" i="3" s="1"/>
  <c r="F17" i="5"/>
  <c r="F12" i="4"/>
  <c r="G12" i="5"/>
  <c r="E11" i="4"/>
  <c r="F7" i="5"/>
  <c r="E6" i="5"/>
  <c r="D13" i="3"/>
  <c r="E6" i="4" l="1"/>
  <c r="E10" i="5"/>
  <c r="G10" i="5" s="1"/>
  <c r="F11" i="5"/>
  <c r="G11" i="4"/>
  <c r="G11" i="5"/>
  <c r="D7" i="3"/>
  <c r="F11" i="4"/>
  <c r="E14" i="3"/>
  <c r="E13" i="3"/>
  <c r="D12" i="3"/>
  <c r="E12" i="3" s="1"/>
  <c r="F6" i="5"/>
  <c r="F6" i="4" l="1"/>
  <c r="F5" i="4" s="1"/>
  <c r="E5" i="4"/>
  <c r="D6" i="3"/>
  <c r="D5" i="3" s="1"/>
  <c r="G5" i="4"/>
  <c r="G6" i="4"/>
  <c r="E5" i="5"/>
  <c r="F10" i="5"/>
  <c r="E7" i="3"/>
  <c r="S10" i="5" l="1"/>
  <c r="E6" i="3"/>
  <c r="E5" i="3"/>
  <c r="F5" i="5"/>
  <c r="G5" i="5"/>
</calcChain>
</file>

<file path=xl/sharedStrings.xml><?xml version="1.0" encoding="utf-8"?>
<sst xmlns="http://schemas.openxmlformats.org/spreadsheetml/2006/main" count="155" uniqueCount="88">
  <si>
    <t>잡       수      입</t>
  </si>
  <si>
    <t>예비비및기타</t>
  </si>
  <si>
    <t xml:space="preserve">제세공과금 </t>
  </si>
  <si>
    <t>경상보조금수입</t>
  </si>
  <si>
    <t>도시락보조금</t>
  </si>
  <si>
    <t>산출근거</t>
  </si>
  <si>
    <t>제세공과금</t>
  </si>
  <si>
    <t>보조금수입</t>
  </si>
  <si>
    <t>잡      수      입</t>
  </si>
  <si>
    <t>밑반찬지원서비스(보조금)</t>
  </si>
  <si>
    <t>사회복지법인 무일복지재단</t>
  </si>
  <si>
    <t xml:space="preserve"> 예산 증감사항 및 주요내용</t>
  </si>
  <si>
    <t>도시락지원서비스(보조금)</t>
  </si>
  <si>
    <t>(단위 : 원)</t>
  </si>
  <si>
    <t>총        계</t>
  </si>
  <si>
    <t>수용비 및 수수료</t>
  </si>
  <si>
    <t>총       계</t>
  </si>
  <si>
    <t xml:space="preserve"> 예  산  총  칙</t>
  </si>
  <si>
    <t>예비비 및 기타</t>
  </si>
  <si>
    <t>일상생활지원사업비</t>
  </si>
  <si>
    <t>기타예금이자수입</t>
  </si>
  <si>
    <t>도시락지원서비스</t>
  </si>
  <si>
    <t>반환금(예금이자수입)</t>
  </si>
  <si>
    <t>증 감(B-A)</t>
  </si>
  <si>
    <t>밑반찬지원서비스</t>
  </si>
  <si>
    <t>세                  입</t>
  </si>
  <si>
    <t xml:space="preserve">                (단위: 원)</t>
  </si>
  <si>
    <t>세                    출</t>
  </si>
  <si>
    <t>총계</t>
  </si>
  <si>
    <t xml:space="preserve">원 </t>
  </si>
  <si>
    <t>항</t>
  </si>
  <si>
    <t>관</t>
  </si>
  <si>
    <t xml:space="preserve">관 </t>
  </si>
  <si>
    <t>사업비</t>
  </si>
  <si>
    <t>과목</t>
  </si>
  <si>
    <t>일</t>
  </si>
  <si>
    <t>증감율</t>
  </si>
  <si>
    <t>액수</t>
  </si>
  <si>
    <t>예비비</t>
  </si>
  <si>
    <t>반환금</t>
  </si>
  <si>
    <t>잡수입</t>
  </si>
  <si>
    <t>×</t>
  </si>
  <si>
    <t>%</t>
  </si>
  <si>
    <t>명</t>
  </si>
  <si>
    <t>운영비</t>
  </si>
  <si>
    <t>회</t>
  </si>
  <si>
    <t>목</t>
  </si>
  <si>
    <t xml:space="preserve">항 </t>
  </si>
  <si>
    <t>원</t>
  </si>
  <si>
    <t>주</t>
  </si>
  <si>
    <t>사무비</t>
  </si>
  <si>
    <t>운영비</t>
    <phoneticPr fontId="20" type="noConversion"/>
  </si>
  <si>
    <t>○ 세출의 주요내용</t>
    <phoneticPr fontId="20" type="noConversion"/>
  </si>
  <si>
    <t>반환금</t>
    <phoneticPr fontId="20" type="noConversion"/>
  </si>
  <si>
    <t>원</t>
    <phoneticPr fontId="20" type="noConversion"/>
  </si>
  <si>
    <t>×</t>
    <phoneticPr fontId="20" type="noConversion"/>
  </si>
  <si>
    <t>회</t>
    <phoneticPr fontId="20" type="noConversion"/>
  </si>
  <si>
    <t>항</t>
    <phoneticPr fontId="20" type="noConversion"/>
  </si>
  <si>
    <t>목</t>
    <phoneticPr fontId="20" type="noConversion"/>
  </si>
  <si>
    <t xml:space="preserve">참좋은재가노인돌봄센터(재가지원-식사배달사업) </t>
    <phoneticPr fontId="20" type="noConversion"/>
  </si>
  <si>
    <t>기타</t>
    <phoneticPr fontId="20" type="noConversion"/>
  </si>
  <si>
    <t>참좋은재가노인돌봄센터</t>
    <phoneticPr fontId="20" type="noConversion"/>
  </si>
  <si>
    <t>■ 사업장명 : 참좋은재가노인돌봄센터</t>
    <phoneticPr fontId="20" type="noConversion"/>
  </si>
  <si>
    <t>밑반찬보조금</t>
    <phoneticPr fontId="20" type="noConversion"/>
  </si>
  <si>
    <t>명</t>
    <phoneticPr fontId="20" type="noConversion"/>
  </si>
  <si>
    <t>주</t>
    <phoneticPr fontId="20" type="noConversion"/>
  </si>
  <si>
    <t>2022년</t>
  </si>
  <si>
    <t>밑반찬지원서비스</t>
    <phoneticPr fontId="20" type="noConversion"/>
  </si>
  <si>
    <t>4. 국시비보조금, 후원금, 전입금 등의 세입이 감소할 경우 기존사업을 축소할 수  있다.</t>
    <phoneticPr fontId="20" type="noConversion"/>
  </si>
  <si>
    <r>
      <t>2. 세입.세출 예산 총액은</t>
    </r>
    <r>
      <rPr>
        <b/>
        <sz val="12"/>
        <color rgb="FF000000"/>
        <rFont val="굴림"/>
        <family val="3"/>
        <charset val="129"/>
      </rPr>
      <t xml:space="preserve"> </t>
    </r>
    <r>
      <rPr>
        <b/>
        <u/>
        <sz val="12"/>
        <color rgb="FF000000"/>
        <rFont val="굴림"/>
        <family val="3"/>
        <charset val="129"/>
      </rPr>
      <t>43,430,000</t>
    </r>
    <r>
      <rPr>
        <b/>
        <sz val="12"/>
        <color rgb="FF000000"/>
        <rFont val="굴림"/>
        <family val="3"/>
        <charset val="129"/>
      </rPr>
      <t>원</t>
    </r>
    <r>
      <rPr>
        <sz val="12"/>
        <color rgb="FF000000"/>
        <rFont val="굴림"/>
        <family val="3"/>
        <charset val="129"/>
      </rPr>
      <t>으로한다.</t>
    </r>
  </si>
  <si>
    <t>3. 본 예산은 사회복지법인 재무회계규칙 제 2장 예산과결산에 의거 편성하며 집행한다.</t>
    <phoneticPr fontId="20" type="noConversion"/>
  </si>
  <si>
    <t xml:space="preserve">5. 국시비보조금, 후원금, 전입금 등의 세입이 증가 할 경우 세입세출예산을   초과할 수 있다.  </t>
    <phoneticPr fontId="20" type="noConversion"/>
  </si>
  <si>
    <t>6. 보편적으로 발생하는 지출에 있어서는 세출예산에도 불구하고 초과 집행하고 차기 이사회에서 추가경정예산을 승인 받을 수 있다.</t>
    <phoneticPr fontId="20" type="noConversion"/>
  </si>
  <si>
    <t xml:space="preserve">   </t>
    <phoneticPr fontId="20" type="noConversion"/>
  </si>
  <si>
    <t>7. 세출예산에서 초과지출이 발생할 경우에 동일관 내의 목간전용으로 부족한 예산을 집행 할 수가 있다.</t>
    <phoneticPr fontId="20" type="noConversion"/>
  </si>
  <si>
    <t>수용비및수수료</t>
    <phoneticPr fontId="20" type="noConversion"/>
  </si>
  <si>
    <t>1차추경예산(A)</t>
    <phoneticPr fontId="20" type="noConversion"/>
  </si>
  <si>
    <t>2차추경예산(B)</t>
    <phoneticPr fontId="20" type="noConversion"/>
  </si>
  <si>
    <t>식기류 및 각종 필요물품 구입 예정으로 증액 조정</t>
    <phoneticPr fontId="20" type="noConversion"/>
  </si>
  <si>
    <t>1) 2022년 참좋은재가노인돌봄센터(재가노인 식사배달사업)  2차 추가경정 세입 예산 내역</t>
    <phoneticPr fontId="20" type="noConversion"/>
  </si>
  <si>
    <t>2분기 정원 부족으로 감액조정</t>
  </si>
  <si>
    <t>2022년 참좋은재가노인돌봄센터(식사배달사업) 2차추가경정 예산 총괄내역서</t>
    <phoneticPr fontId="20" type="noConversion"/>
  </si>
  <si>
    <t>2차추경예산(B)</t>
  </si>
  <si>
    <t>1차추경예산(A)</t>
  </si>
  <si>
    <t>2022년 2차추가경정 세입.세출 예산(안)</t>
    <phoneticPr fontId="20" type="noConversion"/>
  </si>
  <si>
    <t>1. 참좋은재가노인돌봄센터 재가노인지원 식사배달사업의 2022년 2차추가경정 세입.세출 예산은 다음과 같다.</t>
    <phoneticPr fontId="20" type="noConversion"/>
  </si>
  <si>
    <t>1) 2022년 참좋은재가노인돌봄센터(재가노인 식사배달사업) 2차 추가경정 세출 예산 내역</t>
    <phoneticPr fontId="20" type="noConversion"/>
  </si>
  <si>
    <t>2022. 09. 05.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</si>
</sst>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9"/>
      <color theme="1"/>
      <name val="굴림"/>
      <family val="3"/>
      <charset val="129"/>
    </font>
    <font>
      <sz val="11"/>
      <color theme="1"/>
      <name val="돋움"/>
      <family val="3"/>
      <charset val="129"/>
    </font>
    <font>
      <sz val="9"/>
      <color theme="1"/>
      <name val="굴림"/>
      <family val="3"/>
      <charset val="129"/>
    </font>
    <font>
      <sz val="9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41" fontId="19" fillId="0" borderId="0">
      <alignment vertical="center"/>
    </xf>
    <xf numFmtId="0" fontId="19" fillId="0" borderId="0">
      <alignment vertical="center"/>
    </xf>
    <xf numFmtId="9" fontId="19" fillId="0" borderId="0">
      <alignment vertical="center"/>
    </xf>
  </cellStyleXfs>
  <cellXfs count="24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41" fontId="7" fillId="0" borderId="0" xfId="2" applyNumberFormat="1" applyFont="1">
      <alignment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2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3" fontId="10" fillId="0" borderId="4" xfId="0" applyNumberFormat="1" applyFont="1" applyBorder="1">
      <alignment vertical="center"/>
    </xf>
    <xf numFmtId="3" fontId="10" fillId="0" borderId="5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" fontId="10" fillId="0" borderId="11" xfId="0" applyNumberFormat="1" applyFont="1" applyBorder="1">
      <alignment vertical="center"/>
    </xf>
    <xf numFmtId="3" fontId="10" fillId="0" borderId="12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" fontId="9" fillId="0" borderId="15" xfId="0" applyNumberFormat="1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3" fontId="10" fillId="0" borderId="17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10" fillId="0" borderId="7" xfId="0" applyNumberFormat="1" applyFont="1" applyBorder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3" fontId="9" fillId="0" borderId="23" xfId="1" applyNumberFormat="1" applyFont="1" applyBorder="1">
      <alignment vertical="center"/>
    </xf>
    <xf numFmtId="3" fontId="10" fillId="0" borderId="24" xfId="1" applyNumberFormat="1" applyFont="1" applyBorder="1">
      <alignment vertical="center"/>
    </xf>
    <xf numFmtId="3" fontId="10" fillId="0" borderId="26" xfId="1" applyNumberFormat="1" applyFont="1" applyBorder="1">
      <alignment vertical="center"/>
    </xf>
    <xf numFmtId="3" fontId="10" fillId="0" borderId="0" xfId="1" applyNumberFormat="1" applyFont="1">
      <alignment vertical="center"/>
    </xf>
    <xf numFmtId="3" fontId="10" fillId="0" borderId="27" xfId="0" applyNumberFormat="1" applyFont="1" applyBorder="1">
      <alignment vertical="center"/>
    </xf>
    <xf numFmtId="3" fontId="10" fillId="0" borderId="27" xfId="1" applyNumberFormat="1" applyFont="1" applyBorder="1">
      <alignment vertical="center"/>
    </xf>
    <xf numFmtId="3" fontId="10" fillId="0" borderId="28" xfId="1" applyNumberFormat="1" applyFont="1" applyBorder="1">
      <alignment vertical="center"/>
    </xf>
    <xf numFmtId="3" fontId="10" fillId="0" borderId="23" xfId="1" applyNumberFormat="1" applyFont="1" applyBorder="1">
      <alignment vertical="center"/>
    </xf>
    <xf numFmtId="3" fontId="9" fillId="0" borderId="24" xfId="1" applyNumberFormat="1" applyFont="1" applyBorder="1">
      <alignment vertical="center"/>
    </xf>
    <xf numFmtId="3" fontId="10" fillId="0" borderId="25" xfId="1" applyNumberFormat="1" applyFont="1" applyBorder="1">
      <alignment vertical="center"/>
    </xf>
    <xf numFmtId="3" fontId="10" fillId="0" borderId="8" xfId="1" applyNumberFormat="1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3" fontId="10" fillId="0" borderId="30" xfId="0" applyNumberFormat="1" applyFont="1" applyBorder="1">
      <alignment vertical="center"/>
    </xf>
    <xf numFmtId="3" fontId="10" fillId="0" borderId="5" xfId="0" applyNumberFormat="1" applyFont="1" applyBorder="1">
      <alignment vertical="center"/>
    </xf>
    <xf numFmtId="3" fontId="10" fillId="0" borderId="12" xfId="0" applyNumberFormat="1" applyFont="1" applyBorder="1">
      <alignment vertical="center"/>
    </xf>
    <xf numFmtId="3" fontId="10" fillId="0" borderId="7" xfId="1" applyNumberFormat="1" applyFont="1" applyBorder="1">
      <alignment vertical="center"/>
    </xf>
    <xf numFmtId="3" fontId="9" fillId="0" borderId="17" xfId="1" applyNumberFormat="1" applyFont="1" applyBorder="1">
      <alignment vertical="center"/>
    </xf>
    <xf numFmtId="3" fontId="9" fillId="0" borderId="22" xfId="1" applyNumberFormat="1" applyFont="1" applyBorder="1">
      <alignment vertical="center"/>
    </xf>
    <xf numFmtId="3" fontId="9" fillId="0" borderId="7" xfId="1" applyNumberFormat="1" applyFont="1" applyBorder="1">
      <alignment vertical="center"/>
    </xf>
    <xf numFmtId="3" fontId="10" fillId="0" borderId="4" xfId="1" applyNumberFormat="1" applyFont="1" applyBorder="1">
      <alignment vertical="center"/>
    </xf>
    <xf numFmtId="3" fontId="10" fillId="0" borderId="22" xfId="1" applyNumberFormat="1" applyFont="1" applyBorder="1">
      <alignment vertical="center"/>
    </xf>
    <xf numFmtId="43" fontId="0" fillId="0" borderId="0" xfId="0" applyNumberFormat="1">
      <alignment vertical="center"/>
    </xf>
    <xf numFmtId="43" fontId="9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9" fillId="0" borderId="22" xfId="3" applyNumberFormat="1" applyFont="1" applyBorder="1">
      <alignment vertical="center"/>
    </xf>
    <xf numFmtId="43" fontId="9" fillId="0" borderId="4" xfId="3" applyNumberFormat="1" applyFont="1" applyBorder="1">
      <alignment vertical="center"/>
    </xf>
    <xf numFmtId="43" fontId="10" fillId="0" borderId="4" xfId="3" applyNumberFormat="1" applyFont="1" applyBorder="1">
      <alignment vertical="center"/>
    </xf>
    <xf numFmtId="43" fontId="10" fillId="0" borderId="25" xfId="3" applyNumberFormat="1" applyFont="1" applyBorder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top" shrinkToFit="1"/>
    </xf>
    <xf numFmtId="41" fontId="10" fillId="0" borderId="20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23" xfId="0" applyFont="1" applyBorder="1" applyAlignment="1">
      <alignment vertical="center" shrinkToFit="1"/>
    </xf>
    <xf numFmtId="0" fontId="0" fillId="0" borderId="31" xfId="0" applyBorder="1">
      <alignment vertical="center"/>
    </xf>
    <xf numFmtId="0" fontId="10" fillId="0" borderId="24" xfId="0" applyFont="1" applyBorder="1" applyAlignment="1">
      <alignment vertical="center" shrinkToFit="1"/>
    </xf>
    <xf numFmtId="41" fontId="11" fillId="0" borderId="34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left" vertical="center"/>
    </xf>
    <xf numFmtId="3" fontId="10" fillId="0" borderId="17" xfId="1" applyNumberFormat="1" applyFont="1" applyBorder="1">
      <alignment vertical="center"/>
    </xf>
    <xf numFmtId="3" fontId="10" fillId="0" borderId="31" xfId="0" applyNumberFormat="1" applyFont="1" applyBorder="1" applyAlignment="1">
      <alignment horizontal="right" vertical="center"/>
    </xf>
    <xf numFmtId="41" fontId="11" fillId="0" borderId="34" xfId="1" applyFont="1" applyBorder="1">
      <alignment vertical="center"/>
    </xf>
    <xf numFmtId="0" fontId="10" fillId="0" borderId="24" xfId="0" applyFont="1" applyBorder="1" applyAlignment="1">
      <alignment vertical="center" wrapText="1" shrinkToFit="1"/>
    </xf>
    <xf numFmtId="0" fontId="10" fillId="0" borderId="2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3" fontId="10" fillId="0" borderId="11" xfId="1" applyNumberFormat="1" applyFont="1" applyBorder="1">
      <alignment vertical="center"/>
    </xf>
    <xf numFmtId="43" fontId="10" fillId="0" borderId="37" xfId="3" applyNumberFormat="1" applyFont="1" applyBorder="1">
      <alignment vertical="center"/>
    </xf>
    <xf numFmtId="3" fontId="10" fillId="0" borderId="37" xfId="1" applyNumberFormat="1" applyFont="1" applyBorder="1">
      <alignment vertical="center"/>
    </xf>
    <xf numFmtId="3" fontId="10" fillId="0" borderId="20" xfId="1" applyNumberFormat="1" applyFont="1" applyBorder="1">
      <alignment vertical="center"/>
    </xf>
    <xf numFmtId="0" fontId="10" fillId="0" borderId="20" xfId="0" applyFont="1" applyBorder="1" applyAlignment="1">
      <alignment vertical="center" shrinkToFit="1"/>
    </xf>
    <xf numFmtId="41" fontId="11" fillId="0" borderId="41" xfId="1" applyFont="1" applyBorder="1">
      <alignment vertical="center"/>
    </xf>
    <xf numFmtId="0" fontId="10" fillId="0" borderId="28" xfId="0" applyFont="1" applyBorder="1" applyAlignment="1">
      <alignment horizontal="left" vertical="center"/>
    </xf>
    <xf numFmtId="41" fontId="11" fillId="0" borderId="35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vertical="center" shrinkToFit="1"/>
    </xf>
    <xf numFmtId="3" fontId="10" fillId="0" borderId="8" xfId="0" applyNumberFormat="1" applyFont="1" applyBorder="1" applyAlignment="1">
      <alignment horizontal="right" vertical="center" shrinkToFit="1"/>
    </xf>
    <xf numFmtId="3" fontId="10" fillId="0" borderId="77" xfId="0" applyNumberFormat="1" applyFont="1" applyBorder="1" applyAlignment="1">
      <alignment horizontal="right" vertical="center" shrinkToFit="1"/>
    </xf>
    <xf numFmtId="0" fontId="9" fillId="0" borderId="65" xfId="0" applyFont="1" applyBorder="1" applyAlignment="1">
      <alignment horizontal="center" vertical="center"/>
    </xf>
    <xf numFmtId="43" fontId="10" fillId="0" borderId="27" xfId="3" applyNumberFormat="1" applyFont="1" applyBorder="1">
      <alignment vertical="center"/>
    </xf>
    <xf numFmtId="0" fontId="10" fillId="0" borderId="0" xfId="0" applyFont="1" applyAlignment="1">
      <alignment vertical="center" shrinkToFit="1"/>
    </xf>
    <xf numFmtId="3" fontId="10" fillId="0" borderId="33" xfId="0" applyNumberFormat="1" applyFont="1" applyBorder="1" applyAlignment="1">
      <alignment horizontal="right" vertical="center"/>
    </xf>
    <xf numFmtId="3" fontId="11" fillId="0" borderId="17" xfId="0" applyNumberFormat="1" applyFont="1" applyBorder="1">
      <alignment vertical="center"/>
    </xf>
    <xf numFmtId="43" fontId="10" fillId="0" borderId="17" xfId="3" applyNumberFormat="1" applyFont="1" applyBorder="1">
      <alignment vertical="center"/>
    </xf>
    <xf numFmtId="3" fontId="10" fillId="0" borderId="69" xfId="0" applyNumberFormat="1" applyFont="1" applyBorder="1" applyAlignment="1">
      <alignment horizontal="right" vertical="center" shrinkToFit="1"/>
    </xf>
    <xf numFmtId="0" fontId="18" fillId="0" borderId="0" xfId="0" applyFont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9" fillId="0" borderId="6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61" xfId="0" applyBorder="1">
      <alignment vertical="center"/>
    </xf>
    <xf numFmtId="0" fontId="11" fillId="0" borderId="20" xfId="0" applyFont="1" applyBorder="1" applyAlignment="1">
      <alignment horizontal="right" vertical="center"/>
    </xf>
    <xf numFmtId="0" fontId="0" fillId="0" borderId="20" xfId="0" applyBorder="1">
      <alignment vertical="center"/>
    </xf>
    <xf numFmtId="0" fontId="10" fillId="0" borderId="5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3" fontId="10" fillId="0" borderId="72" xfId="0" applyNumberFormat="1" applyFont="1" applyBorder="1" applyAlignment="1">
      <alignment horizontal="left" vertical="center" shrinkToFit="1"/>
    </xf>
    <xf numFmtId="3" fontId="10" fillId="0" borderId="73" xfId="0" applyNumberFormat="1" applyFont="1" applyBorder="1" applyAlignment="1">
      <alignment horizontal="left" vertical="center" shrinkToFit="1"/>
    </xf>
    <xf numFmtId="3" fontId="10" fillId="0" borderId="74" xfId="0" applyNumberFormat="1" applyFont="1" applyBorder="1" applyAlignment="1">
      <alignment horizontal="left" vertical="center" shrinkToFit="1"/>
    </xf>
    <xf numFmtId="0" fontId="9" fillId="0" borderId="64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left" vertical="center" shrinkToFit="1"/>
    </xf>
    <xf numFmtId="3" fontId="10" fillId="0" borderId="24" xfId="0" applyNumberFormat="1" applyFont="1" applyBorder="1" applyAlignment="1">
      <alignment horizontal="left" vertical="center" shrinkToFit="1"/>
    </xf>
    <xf numFmtId="3" fontId="10" fillId="0" borderId="75" xfId="0" applyNumberFormat="1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3" fontId="24" fillId="0" borderId="21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4" fillId="0" borderId="48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" fontId="24" fillId="0" borderId="17" xfId="1" applyNumberFormat="1" applyFont="1" applyBorder="1">
      <alignment vertical="center"/>
    </xf>
    <xf numFmtId="43" fontId="24" fillId="0" borderId="22" xfId="3" applyNumberFormat="1" applyFont="1" applyBorder="1">
      <alignment vertical="center"/>
    </xf>
    <xf numFmtId="3" fontId="24" fillId="0" borderId="22" xfId="1" applyNumberFormat="1" applyFont="1" applyBorder="1">
      <alignment vertical="center"/>
    </xf>
    <xf numFmtId="3" fontId="24" fillId="0" borderId="23" xfId="1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 shrinkToFit="1"/>
    </xf>
    <xf numFmtId="0" fontId="25" fillId="0" borderId="32" xfId="0" applyFont="1" applyBorder="1">
      <alignment vertical="center"/>
    </xf>
    <xf numFmtId="0" fontId="24" fillId="0" borderId="52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3" fontId="24" fillId="0" borderId="7" xfId="1" applyNumberFormat="1" applyFont="1" applyBorder="1">
      <alignment vertical="center"/>
    </xf>
    <xf numFmtId="3" fontId="26" fillId="0" borderId="4" xfId="1" applyNumberFormat="1" applyFont="1" applyBorder="1">
      <alignment vertical="center"/>
    </xf>
    <xf numFmtId="3" fontId="26" fillId="0" borderId="24" xfId="1" applyNumberFormat="1" applyFont="1" applyBorder="1">
      <alignment vertical="center"/>
    </xf>
    <xf numFmtId="3" fontId="26" fillId="0" borderId="24" xfId="1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shrinkToFit="1"/>
    </xf>
    <xf numFmtId="3" fontId="27" fillId="0" borderId="34" xfId="0" applyNumberFormat="1" applyFont="1" applyBorder="1">
      <alignment vertical="center"/>
    </xf>
    <xf numFmtId="0" fontId="26" fillId="0" borderId="18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3" fontId="26" fillId="0" borderId="7" xfId="1" applyNumberFormat="1" applyFont="1" applyBorder="1">
      <alignment vertical="center"/>
    </xf>
    <xf numFmtId="43" fontId="26" fillId="0" borderId="4" xfId="3" applyNumberFormat="1" applyFont="1" applyBorder="1">
      <alignment vertical="center"/>
    </xf>
    <xf numFmtId="9" fontId="26" fillId="0" borderId="24" xfId="3" applyFont="1" applyBorder="1">
      <alignment vertical="center"/>
    </xf>
    <xf numFmtId="3" fontId="25" fillId="0" borderId="0" xfId="0" applyNumberFormat="1" applyFont="1">
      <alignment vertical="center"/>
    </xf>
    <xf numFmtId="0" fontId="26" fillId="0" borderId="5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3" fontId="26" fillId="0" borderId="7" xfId="0" applyNumberFormat="1" applyFont="1" applyBorder="1">
      <alignment vertical="center"/>
    </xf>
    <xf numFmtId="43" fontId="26" fillId="0" borderId="7" xfId="3" applyNumberFormat="1" applyFont="1" applyBorder="1">
      <alignment vertical="center"/>
    </xf>
    <xf numFmtId="3" fontId="26" fillId="0" borderId="31" xfId="0" applyNumberFormat="1" applyFont="1" applyBorder="1">
      <alignment vertical="center"/>
    </xf>
    <xf numFmtId="0" fontId="26" fillId="0" borderId="4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3" fontId="26" fillId="0" borderId="17" xfId="0" applyNumberFormat="1" applyFont="1" applyBorder="1">
      <alignment vertical="center"/>
    </xf>
    <xf numFmtId="3" fontId="27" fillId="0" borderId="23" xfId="0" applyNumberFormat="1" applyFont="1" applyBorder="1">
      <alignment vertical="center"/>
    </xf>
    <xf numFmtId="3" fontId="26" fillId="0" borderId="22" xfId="1" applyNumberFormat="1" applyFont="1" applyBorder="1">
      <alignment vertical="center"/>
    </xf>
    <xf numFmtId="3" fontId="26" fillId="0" borderId="23" xfId="1" applyNumberFormat="1" applyFont="1" applyBorder="1">
      <alignment vertical="center"/>
    </xf>
    <xf numFmtId="3" fontId="26" fillId="0" borderId="23" xfId="1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3" fontId="24" fillId="0" borderId="17" xfId="0" applyNumberFormat="1" applyFont="1" applyBorder="1">
      <alignment vertical="center"/>
    </xf>
    <xf numFmtId="0" fontId="26" fillId="0" borderId="7" xfId="0" applyFont="1" applyBorder="1" applyAlignment="1">
      <alignment horizontal="left" vertical="center"/>
    </xf>
    <xf numFmtId="3" fontId="26" fillId="0" borderId="34" xfId="0" applyNumberFormat="1" applyFont="1" applyBorder="1">
      <alignment vertical="center"/>
    </xf>
    <xf numFmtId="0" fontId="26" fillId="0" borderId="25" xfId="0" applyFont="1" applyBorder="1">
      <alignment vertical="center"/>
    </xf>
    <xf numFmtId="3" fontId="26" fillId="0" borderId="25" xfId="0" applyNumberFormat="1" applyFont="1" applyBorder="1">
      <alignment vertical="center"/>
    </xf>
    <xf numFmtId="3" fontId="26" fillId="0" borderId="25" xfId="1" applyNumberFormat="1" applyFont="1" applyBorder="1">
      <alignment vertical="center"/>
    </xf>
    <xf numFmtId="43" fontId="26" fillId="0" borderId="25" xfId="3" applyNumberFormat="1" applyFont="1" applyBorder="1">
      <alignment vertical="center"/>
    </xf>
    <xf numFmtId="3" fontId="26" fillId="0" borderId="8" xfId="1" applyNumberFormat="1" applyFont="1" applyBorder="1">
      <alignment vertical="center"/>
    </xf>
    <xf numFmtId="3" fontId="26" fillId="0" borderId="26" xfId="1" applyNumberFormat="1" applyFont="1" applyBorder="1">
      <alignment vertical="center"/>
    </xf>
    <xf numFmtId="0" fontId="26" fillId="0" borderId="26" xfId="0" applyFont="1" applyBorder="1" applyAlignment="1">
      <alignment horizontal="center" vertical="center" shrinkToFit="1"/>
    </xf>
    <xf numFmtId="3" fontId="26" fillId="0" borderId="33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/>
    </xf>
    <xf numFmtId="0" fontId="26" fillId="0" borderId="27" xfId="0" applyFont="1" applyBorder="1">
      <alignment vertical="center"/>
    </xf>
    <xf numFmtId="3" fontId="26" fillId="0" borderId="27" xfId="0" applyNumberFormat="1" applyFont="1" applyBorder="1">
      <alignment vertical="center"/>
    </xf>
    <xf numFmtId="3" fontId="26" fillId="0" borderId="27" xfId="1" applyNumberFormat="1" applyFont="1" applyBorder="1">
      <alignment vertical="center"/>
    </xf>
    <xf numFmtId="43" fontId="25" fillId="0" borderId="0" xfId="0" applyNumberFormat="1" applyFont="1">
      <alignment vertical="center"/>
    </xf>
    <xf numFmtId="3" fontId="26" fillId="0" borderId="28" xfId="1" applyNumberFormat="1" applyFont="1" applyBorder="1">
      <alignment vertical="center"/>
    </xf>
    <xf numFmtId="3" fontId="26" fillId="0" borderId="0" xfId="1" applyNumberFormat="1" applyFont="1">
      <alignment vertical="center"/>
    </xf>
    <xf numFmtId="3" fontId="26" fillId="0" borderId="33" xfId="1" applyNumberFormat="1" applyFont="1" applyBorder="1">
      <alignment vertical="center"/>
    </xf>
    <xf numFmtId="0" fontId="25" fillId="0" borderId="26" xfId="0" applyFont="1" applyBorder="1" applyAlignment="1">
      <alignment horizontal="center" vertical="center"/>
    </xf>
    <xf numFmtId="3" fontId="26" fillId="0" borderId="35" xfId="0" applyNumberFormat="1" applyFont="1" applyBorder="1">
      <alignment vertical="center"/>
    </xf>
    <xf numFmtId="3" fontId="26" fillId="0" borderId="0" xfId="1" applyNumberFormat="1" applyFont="1" applyAlignment="1">
      <alignment horizontal="center" vertical="center"/>
    </xf>
    <xf numFmtId="43" fontId="26" fillId="0" borderId="28" xfId="1" applyNumberFormat="1" applyFont="1" applyBorder="1">
      <alignment vertical="center"/>
    </xf>
    <xf numFmtId="0" fontId="26" fillId="0" borderId="5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3" fontId="24" fillId="0" borderId="7" xfId="0" applyNumberFormat="1" applyFont="1" applyBorder="1">
      <alignment vertical="center"/>
    </xf>
    <xf numFmtId="43" fontId="24" fillId="0" borderId="4" xfId="3" applyNumberFormat="1" applyFont="1" applyBorder="1">
      <alignment vertical="center"/>
    </xf>
    <xf numFmtId="3" fontId="24" fillId="0" borderId="4" xfId="1" applyNumberFormat="1" applyFont="1" applyBorder="1">
      <alignment vertical="center"/>
    </xf>
    <xf numFmtId="3" fontId="24" fillId="0" borderId="23" xfId="1" applyNumberFormat="1" applyFont="1" applyBorder="1" applyAlignment="1">
      <alignment horizontal="center" vertical="center"/>
    </xf>
    <xf numFmtId="41" fontId="26" fillId="0" borderId="31" xfId="1" applyFont="1" applyBorder="1">
      <alignment vertical="center"/>
    </xf>
    <xf numFmtId="0" fontId="26" fillId="0" borderId="25" xfId="0" applyFont="1" applyBorder="1" applyAlignment="1">
      <alignment horizontal="left" vertical="center"/>
    </xf>
    <xf numFmtId="3" fontId="26" fillId="0" borderId="26" xfId="1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41" fontId="27" fillId="0" borderId="40" xfId="0" applyNumberFormat="1" applyFont="1" applyBorder="1">
      <alignment vertical="center"/>
    </xf>
    <xf numFmtId="3" fontId="26" fillId="0" borderId="40" xfId="0" applyNumberFormat="1" applyFont="1" applyBorder="1">
      <alignment vertical="center"/>
    </xf>
    <xf numFmtId="41" fontId="27" fillId="0" borderId="39" xfId="0" applyNumberFormat="1" applyFont="1" applyBorder="1">
      <alignment vertical="center"/>
    </xf>
    <xf numFmtId="3" fontId="26" fillId="0" borderId="40" xfId="1" applyNumberFormat="1" applyFont="1" applyBorder="1">
      <alignment vertical="center"/>
    </xf>
    <xf numFmtId="43" fontId="26" fillId="0" borderId="40" xfId="3" applyNumberFormat="1" applyFont="1" applyBorder="1">
      <alignment vertical="center"/>
    </xf>
    <xf numFmtId="41" fontId="26" fillId="0" borderId="39" xfId="1" applyFont="1" applyBorder="1">
      <alignment vertical="center"/>
    </xf>
    <xf numFmtId="41" fontId="26" fillId="0" borderId="20" xfId="1" applyFont="1" applyBorder="1">
      <alignment vertical="center"/>
    </xf>
    <xf numFmtId="41" fontId="27" fillId="0" borderId="20" xfId="0" applyNumberFormat="1" applyFont="1" applyBorder="1" applyAlignment="1">
      <alignment horizontal="center" vertical="center"/>
    </xf>
    <xf numFmtId="41" fontId="27" fillId="0" borderId="20" xfId="0" applyNumberFormat="1" applyFont="1" applyBorder="1">
      <alignment vertical="center"/>
    </xf>
    <xf numFmtId="41" fontId="27" fillId="0" borderId="63" xfId="0" applyNumberFormat="1" applyFont="1" applyBorder="1">
      <alignment vertical="center"/>
    </xf>
    <xf numFmtId="41" fontId="27" fillId="0" borderId="0" xfId="0" applyNumberFormat="1" applyFont="1">
      <alignment vertical="center"/>
    </xf>
    <xf numFmtId="0" fontId="21" fillId="0" borderId="78" xfId="0" applyFont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view="pageBreakPreview" zoomScale="75" zoomScaleSheetLayoutView="75" workbookViewId="0">
      <selection activeCell="G6" sqref="G6"/>
    </sheetView>
  </sheetViews>
  <sheetFormatPr defaultRowHeight="13.5" x14ac:dyDescent="0.15"/>
  <cols>
    <col min="1" max="1" width="111.21875" customWidth="1"/>
  </cols>
  <sheetData>
    <row r="1" spans="1:1" ht="84.75" customHeight="1" x14ac:dyDescent="0.15">
      <c r="A1" s="1"/>
    </row>
    <row r="2" spans="1:1" ht="30" customHeight="1" x14ac:dyDescent="0.15">
      <c r="A2" s="74" t="s">
        <v>59</v>
      </c>
    </row>
    <row r="3" spans="1:1" ht="30" customHeight="1" x14ac:dyDescent="0.4">
      <c r="A3" s="38" t="s">
        <v>84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180" customHeight="1" x14ac:dyDescent="0.3">
      <c r="A6" s="14" t="s">
        <v>87</v>
      </c>
    </row>
    <row r="7" spans="1:1" ht="170.25" customHeight="1" x14ac:dyDescent="0.15">
      <c r="A7" s="2"/>
    </row>
    <row r="8" spans="1:1" ht="30" customHeight="1" x14ac:dyDescent="0.15">
      <c r="A8" s="3" t="s">
        <v>10</v>
      </c>
    </row>
    <row r="9" spans="1:1" ht="30" customHeight="1" x14ac:dyDescent="0.15">
      <c r="A9" s="4" t="s">
        <v>61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20" type="noConversion"/>
  <pageMargins left="0.74803149606299213" right="0.74803149606299213" top="0.98425196850393704" bottom="0.55118110236220474" header="0.51181102362204722" footer="0.47244094488188981"/>
  <pageSetup paperSize="9" firstPageNumber="67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view="pageBreakPreview" zoomScale="70" zoomScaleSheetLayoutView="70" workbookViewId="0">
      <selection activeCell="A40" sqref="A40"/>
    </sheetView>
  </sheetViews>
  <sheetFormatPr defaultRowHeight="13.5" x14ac:dyDescent="0.15"/>
  <cols>
    <col min="1" max="1" width="70.77734375" customWidth="1"/>
  </cols>
  <sheetData>
    <row r="1" spans="1:1" ht="30" customHeight="1" x14ac:dyDescent="0.3">
      <c r="A1" s="40" t="s">
        <v>17</v>
      </c>
    </row>
    <row r="2" spans="1:1" ht="30" customHeight="1" x14ac:dyDescent="0.15">
      <c r="A2" s="41"/>
    </row>
    <row r="3" spans="1:1" ht="30" customHeight="1" x14ac:dyDescent="0.15">
      <c r="A3" s="42" t="s">
        <v>85</v>
      </c>
    </row>
    <row r="4" spans="1:1" ht="30" customHeight="1" x14ac:dyDescent="0.15">
      <c r="A4" s="42"/>
    </row>
    <row r="5" spans="1:1" ht="30" customHeight="1" x14ac:dyDescent="0.15">
      <c r="A5" s="42" t="s">
        <v>69</v>
      </c>
    </row>
    <row r="6" spans="1:1" ht="30" customHeight="1" x14ac:dyDescent="0.15">
      <c r="A6" s="42"/>
    </row>
    <row r="7" spans="1:1" ht="30" customHeight="1" x14ac:dyDescent="0.15">
      <c r="A7" s="42" t="s">
        <v>70</v>
      </c>
    </row>
    <row r="8" spans="1:1" ht="30" customHeight="1" x14ac:dyDescent="0.15">
      <c r="A8" s="42"/>
    </row>
    <row r="9" spans="1:1" ht="30" customHeight="1" x14ac:dyDescent="0.15">
      <c r="A9" s="42" t="s">
        <v>68</v>
      </c>
    </row>
    <row r="10" spans="1:1" ht="30" customHeight="1" x14ac:dyDescent="0.15">
      <c r="A10" s="42"/>
    </row>
    <row r="11" spans="1:1" ht="30" customHeight="1" x14ac:dyDescent="0.15">
      <c r="A11" s="42" t="s">
        <v>71</v>
      </c>
    </row>
    <row r="12" spans="1:1" ht="30" customHeight="1" x14ac:dyDescent="0.15">
      <c r="A12" s="42"/>
    </row>
    <row r="13" spans="1:1" ht="30" customHeight="1" x14ac:dyDescent="0.15">
      <c r="A13" s="42" t="s">
        <v>72</v>
      </c>
    </row>
    <row r="14" spans="1:1" ht="30" customHeight="1" x14ac:dyDescent="0.15">
      <c r="A14" s="42"/>
    </row>
    <row r="15" spans="1:1" ht="30" customHeight="1" x14ac:dyDescent="0.15">
      <c r="A15" s="42" t="s">
        <v>74</v>
      </c>
    </row>
    <row r="16" spans="1:1" ht="30" customHeight="1" x14ac:dyDescent="0.15">
      <c r="A16" s="41" t="s">
        <v>73</v>
      </c>
    </row>
    <row r="17" spans="1:1" ht="14.25" x14ac:dyDescent="0.15">
      <c r="A17" s="31"/>
    </row>
    <row r="18" spans="1:1" ht="14.25" x14ac:dyDescent="0.15">
      <c r="A18" s="32"/>
    </row>
    <row r="19" spans="1:1" ht="20.25" x14ac:dyDescent="0.25">
      <c r="A19" s="33"/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firstPageNumber="68" orientation="portrait" useFirstPageNumber="1" r:id="rId1"/>
  <headerFooter>
    <oddFooter>&amp;R참좋은재가노인돌봄센터(2022.09.05)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view="pageBreakPreview" zoomScaleSheetLayoutView="100" workbookViewId="0">
      <selection activeCell="E16" sqref="E16:E17"/>
    </sheetView>
  </sheetViews>
  <sheetFormatPr defaultRowHeight="13.5" x14ac:dyDescent="0.15"/>
  <cols>
    <col min="1" max="1" width="14.88671875" style="13" customWidth="1"/>
    <col min="2" max="2" width="15.88671875" style="13" customWidth="1"/>
    <col min="3" max="5" width="13.77734375" style="13" customWidth="1"/>
  </cols>
  <sheetData>
    <row r="1" spans="1:5" ht="39" customHeight="1" x14ac:dyDescent="0.15">
      <c r="A1" s="108" t="s">
        <v>81</v>
      </c>
      <c r="B1" s="108"/>
      <c r="C1" s="108"/>
      <c r="D1" s="108"/>
      <c r="E1" s="108"/>
    </row>
    <row r="2" spans="1:5" ht="18" customHeight="1" x14ac:dyDescent="0.15">
      <c r="A2" s="6"/>
      <c r="B2" s="6"/>
      <c r="C2" s="6"/>
      <c r="D2" s="6"/>
      <c r="E2" s="30" t="s">
        <v>13</v>
      </c>
    </row>
    <row r="3" spans="1:5" ht="21" customHeight="1" x14ac:dyDescent="0.15">
      <c r="A3" s="109" t="s">
        <v>25</v>
      </c>
      <c r="B3" s="110"/>
      <c r="C3" s="111"/>
      <c r="D3" s="111"/>
      <c r="E3" s="112"/>
    </row>
    <row r="4" spans="1:5" ht="21" customHeight="1" x14ac:dyDescent="0.15">
      <c r="A4" s="15" t="s">
        <v>31</v>
      </c>
      <c r="B4" s="71" t="s">
        <v>30</v>
      </c>
      <c r="C4" s="73" t="s">
        <v>76</v>
      </c>
      <c r="D4" s="73" t="s">
        <v>77</v>
      </c>
      <c r="E4" s="72" t="s">
        <v>23</v>
      </c>
    </row>
    <row r="5" spans="1:5" ht="21" customHeight="1" x14ac:dyDescent="0.15">
      <c r="A5" s="113" t="s">
        <v>14</v>
      </c>
      <c r="B5" s="114"/>
      <c r="C5" s="16">
        <f>C6+C7</f>
        <v>43430000</v>
      </c>
      <c r="D5" s="16">
        <f>D6+D7</f>
        <v>43430000</v>
      </c>
      <c r="E5" s="26">
        <f t="shared" ref="E5:E7" si="0">D5-C5</f>
        <v>0</v>
      </c>
    </row>
    <row r="6" spans="1:5" ht="21" customHeight="1" x14ac:dyDescent="0.15">
      <c r="A6" s="34" t="s">
        <v>7</v>
      </c>
      <c r="B6" s="17" t="s">
        <v>7</v>
      </c>
      <c r="C6" s="18">
        <f>세입예산!D6</f>
        <v>43428000</v>
      </c>
      <c r="D6" s="18">
        <f>세입예산!E6</f>
        <v>43428000</v>
      </c>
      <c r="E6" s="19">
        <f t="shared" si="0"/>
        <v>0</v>
      </c>
    </row>
    <row r="7" spans="1:5" ht="21" customHeight="1" x14ac:dyDescent="0.15">
      <c r="A7" s="20" t="s">
        <v>0</v>
      </c>
      <c r="B7" s="21" t="s">
        <v>8</v>
      </c>
      <c r="C7" s="22">
        <f>세입예산!D11</f>
        <v>2000</v>
      </c>
      <c r="D7" s="22">
        <f>세입예산!E11</f>
        <v>2000</v>
      </c>
      <c r="E7" s="23">
        <f t="shared" si="0"/>
        <v>0</v>
      </c>
    </row>
    <row r="8" spans="1:5" ht="21" customHeight="1" x14ac:dyDescent="0.15">
      <c r="A8" s="7"/>
      <c r="B8" s="7"/>
      <c r="C8" s="8"/>
      <c r="D8" s="9"/>
      <c r="E8" s="10"/>
    </row>
    <row r="9" spans="1:5" ht="21" customHeight="1" x14ac:dyDescent="0.15">
      <c r="A9" s="11"/>
      <c r="B9" s="11"/>
      <c r="C9" s="11"/>
      <c r="D9" s="11"/>
      <c r="E9" s="29" t="s">
        <v>13</v>
      </c>
    </row>
    <row r="10" spans="1:5" ht="21" customHeight="1" x14ac:dyDescent="0.15">
      <c r="A10" s="109" t="s">
        <v>27</v>
      </c>
      <c r="B10" s="110"/>
      <c r="C10" s="111"/>
      <c r="D10" s="111"/>
      <c r="E10" s="112"/>
    </row>
    <row r="11" spans="1:5" ht="21" customHeight="1" x14ac:dyDescent="0.15">
      <c r="A11" s="15" t="s">
        <v>31</v>
      </c>
      <c r="B11" s="71" t="s">
        <v>30</v>
      </c>
      <c r="C11" s="73" t="s">
        <v>83</v>
      </c>
      <c r="D11" s="73" t="s">
        <v>82</v>
      </c>
      <c r="E11" s="72" t="s">
        <v>23</v>
      </c>
    </row>
    <row r="12" spans="1:5" ht="21" customHeight="1" x14ac:dyDescent="0.15">
      <c r="A12" s="24" t="s">
        <v>16</v>
      </c>
      <c r="B12" s="25"/>
      <c r="C12" s="16">
        <f>SUM(C13:C15)</f>
        <v>43430000</v>
      </c>
      <c r="D12" s="16">
        <f>SUM(D13:D15)</f>
        <v>43430000</v>
      </c>
      <c r="E12" s="26">
        <f>D12-C12</f>
        <v>0</v>
      </c>
    </row>
    <row r="13" spans="1:5" ht="21" customHeight="1" x14ac:dyDescent="0.15">
      <c r="A13" s="35" t="s">
        <v>50</v>
      </c>
      <c r="B13" s="27" t="s">
        <v>51</v>
      </c>
      <c r="C13" s="28">
        <f>세출예산!D7</f>
        <v>0</v>
      </c>
      <c r="D13" s="28">
        <f>세출예산!E7</f>
        <v>728000</v>
      </c>
      <c r="E13" s="55">
        <f>D13-C13</f>
        <v>728000</v>
      </c>
    </row>
    <row r="14" spans="1:5" ht="21" customHeight="1" x14ac:dyDescent="0.15">
      <c r="A14" s="35" t="s">
        <v>33</v>
      </c>
      <c r="B14" s="17" t="s">
        <v>19</v>
      </c>
      <c r="C14" s="36">
        <f>세출예산!D11</f>
        <v>43428000</v>
      </c>
      <c r="D14" s="36">
        <f>세출예산!E11</f>
        <v>42700000</v>
      </c>
      <c r="E14" s="56">
        <f>D14-C14</f>
        <v>-728000</v>
      </c>
    </row>
    <row r="15" spans="1:5" ht="21" customHeight="1" x14ac:dyDescent="0.15">
      <c r="A15" s="20" t="s">
        <v>18</v>
      </c>
      <c r="B15" s="21" t="s">
        <v>18</v>
      </c>
      <c r="C15" s="22">
        <f>세출예산!D17</f>
        <v>2000</v>
      </c>
      <c r="D15" s="22">
        <f>세출예산!E18</f>
        <v>2000</v>
      </c>
      <c r="E15" s="57">
        <f>D15-C15</f>
        <v>0</v>
      </c>
    </row>
    <row r="16" spans="1:5" x14ac:dyDescent="0.15">
      <c r="A16" s="12"/>
      <c r="B16" s="12"/>
    </row>
  </sheetData>
  <mergeCells count="4">
    <mergeCell ref="A1:E1"/>
    <mergeCell ref="A3:E3"/>
    <mergeCell ref="A5:B5"/>
    <mergeCell ref="A10:E10"/>
  </mergeCells>
  <phoneticPr fontId="20" type="noConversion"/>
  <pageMargins left="0.78740157480314965" right="0.74803149606299213" top="0.98425196850393704" bottom="0.98425196850393704" header="0.51181102362204722" footer="0.51181102362204722"/>
  <pageSetup paperSize="9" firstPageNumber="69" orientation="portrait" useFirstPageNumber="1" r:id="rId1"/>
  <headerFooter>
    <oddFooter>&amp;R참좋은재가노인돌봄센터(2022.09.05)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"/>
  <sheetViews>
    <sheetView showGridLines="0" topLeftCell="D1" zoomScaleNormal="100" workbookViewId="0">
      <selection activeCell="Q10" sqref="Q10"/>
    </sheetView>
  </sheetViews>
  <sheetFormatPr defaultRowHeight="13.5" x14ac:dyDescent="0.15"/>
  <cols>
    <col min="1" max="1" width="8.33203125" customWidth="1"/>
    <col min="2" max="2" width="9" customWidth="1"/>
    <col min="3" max="3" width="12.88671875" customWidth="1"/>
    <col min="4" max="4" width="11.77734375" customWidth="1"/>
    <col min="5" max="5" width="12.21875" customWidth="1"/>
    <col min="6" max="6" width="10.6640625" customWidth="1"/>
    <col min="7" max="7" width="7.6640625" style="64" customWidth="1"/>
    <col min="8" max="8" width="19.77734375" customWidth="1"/>
    <col min="9" max="9" width="8.88671875" customWidth="1"/>
    <col min="10" max="10" width="3.44140625" customWidth="1"/>
    <col min="11" max="11" width="3.21875" customWidth="1"/>
    <col min="12" max="12" width="3.33203125" customWidth="1"/>
    <col min="13" max="13" width="3.5546875" customWidth="1"/>
    <col min="14" max="14" width="3" customWidth="1"/>
    <col min="15" max="15" width="3.33203125" customWidth="1"/>
    <col min="16" max="16" width="3.5546875" customWidth="1"/>
    <col min="17" max="17" width="12.6640625" customWidth="1"/>
  </cols>
  <sheetData>
    <row r="1" spans="1:17" ht="20.100000000000001" customHeight="1" x14ac:dyDescent="0.15">
      <c r="A1" s="117" t="s">
        <v>79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7" ht="20.100000000000001" customHeight="1" x14ac:dyDescent="0.1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20.100000000000001" customHeight="1" x14ac:dyDescent="0.15">
      <c r="A3" s="118" t="s">
        <v>34</v>
      </c>
      <c r="B3" s="119"/>
      <c r="C3" s="110"/>
      <c r="D3" s="120" t="s">
        <v>76</v>
      </c>
      <c r="E3" s="120" t="s">
        <v>77</v>
      </c>
      <c r="F3" s="122" t="s">
        <v>23</v>
      </c>
      <c r="G3" s="122"/>
      <c r="H3" s="123" t="s">
        <v>5</v>
      </c>
      <c r="I3" s="124"/>
      <c r="J3" s="124"/>
      <c r="K3" s="124"/>
      <c r="L3" s="124"/>
      <c r="M3" s="124"/>
      <c r="N3" s="124"/>
      <c r="O3" s="124"/>
      <c r="P3" s="124"/>
      <c r="Q3" s="125"/>
    </row>
    <row r="4" spans="1:17" ht="20.100000000000001" customHeight="1" x14ac:dyDescent="0.15">
      <c r="A4" s="15" t="s">
        <v>32</v>
      </c>
      <c r="B4" s="54" t="s">
        <v>47</v>
      </c>
      <c r="C4" s="54" t="s">
        <v>46</v>
      </c>
      <c r="D4" s="121"/>
      <c r="E4" s="121"/>
      <c r="F4" s="54" t="s">
        <v>37</v>
      </c>
      <c r="G4" s="65" t="s">
        <v>42</v>
      </c>
      <c r="H4" s="126"/>
      <c r="I4" s="127"/>
      <c r="J4" s="127"/>
      <c r="K4" s="127"/>
      <c r="L4" s="127"/>
      <c r="M4" s="127"/>
      <c r="N4" s="127"/>
      <c r="O4" s="127"/>
      <c r="P4" s="127"/>
      <c r="Q4" s="128"/>
    </row>
    <row r="5" spans="1:17" ht="20.100000000000001" customHeight="1" x14ac:dyDescent="0.15">
      <c r="A5" s="113" t="s">
        <v>28</v>
      </c>
      <c r="B5" s="131"/>
      <c r="C5" s="132"/>
      <c r="D5" s="59">
        <f>D6+D11</f>
        <v>43430000</v>
      </c>
      <c r="E5" s="59">
        <f>SUM(E6+E11)</f>
        <v>43430000</v>
      </c>
      <c r="F5" s="59">
        <f>F6+F11</f>
        <v>0</v>
      </c>
      <c r="G5" s="67">
        <f t="shared" ref="G5:G8" si="0">E5/D5*100</f>
        <v>100</v>
      </c>
      <c r="H5" s="60"/>
      <c r="I5" s="43"/>
      <c r="J5" s="43"/>
      <c r="K5" s="43"/>
      <c r="L5" s="43"/>
      <c r="M5" s="43"/>
      <c r="N5" s="43"/>
      <c r="O5" s="43"/>
      <c r="P5" s="77"/>
      <c r="Q5" s="78"/>
    </row>
    <row r="6" spans="1:17" ht="20.100000000000001" customHeight="1" x14ac:dyDescent="0.15">
      <c r="A6" s="133" t="s">
        <v>7</v>
      </c>
      <c r="B6" s="134"/>
      <c r="C6" s="135"/>
      <c r="D6" s="61">
        <f>D7</f>
        <v>43428000</v>
      </c>
      <c r="E6" s="61">
        <f>E7</f>
        <v>43428000</v>
      </c>
      <c r="F6" s="61">
        <f>E6-D6</f>
        <v>0</v>
      </c>
      <c r="G6" s="68">
        <f t="shared" si="0"/>
        <v>100</v>
      </c>
      <c r="H6" s="62"/>
      <c r="I6" s="44"/>
      <c r="J6" s="44"/>
      <c r="K6" s="44"/>
      <c r="L6" s="44"/>
      <c r="M6" s="44"/>
      <c r="N6" s="44"/>
      <c r="O6" s="44"/>
      <c r="P6" s="79"/>
      <c r="Q6" s="80"/>
    </row>
    <row r="7" spans="1:17" ht="20.100000000000001" customHeight="1" x14ac:dyDescent="0.15">
      <c r="A7" s="136"/>
      <c r="B7" s="138" t="s">
        <v>7</v>
      </c>
      <c r="C7" s="135"/>
      <c r="D7" s="58">
        <f>D8</f>
        <v>43428000</v>
      </c>
      <c r="E7" s="58">
        <f>E8</f>
        <v>43428000</v>
      </c>
      <c r="F7" s="58">
        <f>E7-D7</f>
        <v>0</v>
      </c>
      <c r="G7" s="69">
        <f t="shared" si="0"/>
        <v>100</v>
      </c>
      <c r="H7" s="62"/>
      <c r="I7" s="44"/>
      <c r="J7" s="44"/>
      <c r="K7" s="44"/>
      <c r="L7" s="44"/>
      <c r="M7" s="44"/>
      <c r="N7" s="44"/>
      <c r="O7" s="44"/>
      <c r="P7" s="79"/>
      <c r="Q7" s="80"/>
    </row>
    <row r="8" spans="1:17" ht="20.100000000000001" customHeight="1" x14ac:dyDescent="0.15">
      <c r="A8" s="137"/>
      <c r="B8" s="96"/>
      <c r="C8" s="81" t="s">
        <v>3</v>
      </c>
      <c r="D8" s="52">
        <v>43428000</v>
      </c>
      <c r="E8" s="52">
        <f>Q8</f>
        <v>43428000</v>
      </c>
      <c r="F8" s="52">
        <f t="shared" ref="F8" si="1">E8-D8</f>
        <v>0</v>
      </c>
      <c r="G8" s="70">
        <f t="shared" si="0"/>
        <v>100</v>
      </c>
      <c r="H8" s="53"/>
      <c r="I8" s="45"/>
      <c r="J8" s="45"/>
      <c r="K8" s="45"/>
      <c r="L8" s="45"/>
      <c r="M8" s="45"/>
      <c r="N8" s="45"/>
      <c r="O8" s="45"/>
      <c r="P8" s="98"/>
      <c r="Q8" s="97">
        <f>Q9+Q10</f>
        <v>43428000</v>
      </c>
    </row>
    <row r="9" spans="1:17" ht="20.100000000000001" customHeight="1" x14ac:dyDescent="0.15">
      <c r="A9" s="137"/>
      <c r="B9" s="139"/>
      <c r="C9" s="81"/>
      <c r="D9" s="47"/>
      <c r="E9" s="47"/>
      <c r="F9" s="48"/>
      <c r="G9" s="102"/>
      <c r="H9" s="49" t="s">
        <v>4</v>
      </c>
      <c r="I9" s="46">
        <v>4000</v>
      </c>
      <c r="J9" s="46" t="s">
        <v>48</v>
      </c>
      <c r="K9" s="46" t="s">
        <v>41</v>
      </c>
      <c r="L9" s="46">
        <v>14</v>
      </c>
      <c r="M9" s="46" t="s">
        <v>43</v>
      </c>
      <c r="N9" s="46" t="s">
        <v>41</v>
      </c>
      <c r="O9" s="46">
        <v>288</v>
      </c>
      <c r="P9" s="103" t="s">
        <v>35</v>
      </c>
      <c r="Q9" s="104">
        <f>ROUNDDOWN((I9*L9*O9),-1)</f>
        <v>16128000</v>
      </c>
    </row>
    <row r="10" spans="1:17" ht="20.100000000000001" customHeight="1" x14ac:dyDescent="0.15">
      <c r="A10" s="137"/>
      <c r="B10" s="139"/>
      <c r="C10" s="81"/>
      <c r="D10" s="28"/>
      <c r="E10" s="105"/>
      <c r="F10" s="82"/>
      <c r="G10" s="106"/>
      <c r="H10" s="63" t="s">
        <v>63</v>
      </c>
      <c r="I10" s="50">
        <v>7000</v>
      </c>
      <c r="J10" s="50" t="s">
        <v>54</v>
      </c>
      <c r="K10" s="50" t="s">
        <v>41</v>
      </c>
      <c r="L10" s="50">
        <v>75</v>
      </c>
      <c r="M10" s="50" t="s">
        <v>64</v>
      </c>
      <c r="N10" s="50" t="s">
        <v>41</v>
      </c>
      <c r="O10" s="50">
        <v>52</v>
      </c>
      <c r="P10" s="77" t="s">
        <v>65</v>
      </c>
      <c r="Q10" s="83">
        <f>I10*L10*O10</f>
        <v>27300000</v>
      </c>
    </row>
    <row r="11" spans="1:17" ht="20.100000000000001" customHeight="1" x14ac:dyDescent="0.15">
      <c r="A11" s="115" t="s">
        <v>40</v>
      </c>
      <c r="B11" s="115"/>
      <c r="C11" s="115"/>
      <c r="D11" s="61">
        <f>D12</f>
        <v>2000</v>
      </c>
      <c r="E11" s="61">
        <f>E12</f>
        <v>2000</v>
      </c>
      <c r="F11" s="61">
        <f t="shared" ref="F11:F13" si="2">E11-D11</f>
        <v>0</v>
      </c>
      <c r="G11" s="68">
        <f t="shared" ref="G11:G13" si="3">E11/D11*100</f>
        <v>100</v>
      </c>
      <c r="H11" s="62"/>
      <c r="I11" s="44"/>
      <c r="J11" s="44"/>
      <c r="K11" s="44"/>
      <c r="L11" s="44"/>
      <c r="M11" s="44"/>
      <c r="N11" s="44"/>
      <c r="O11" s="44"/>
      <c r="P11" s="85"/>
      <c r="Q11" s="84"/>
    </row>
    <row r="12" spans="1:17" ht="20.100000000000001" customHeight="1" x14ac:dyDescent="0.15">
      <c r="A12" s="86"/>
      <c r="B12" s="116" t="s">
        <v>40</v>
      </c>
      <c r="C12" s="116"/>
      <c r="D12" s="58">
        <f>D13</f>
        <v>2000</v>
      </c>
      <c r="E12" s="58">
        <f>E13</f>
        <v>2000</v>
      </c>
      <c r="F12" s="58">
        <f t="shared" si="2"/>
        <v>0</v>
      </c>
      <c r="G12" s="69">
        <f t="shared" si="3"/>
        <v>100</v>
      </c>
      <c r="H12" s="62" t="s">
        <v>40</v>
      </c>
      <c r="I12" s="51"/>
      <c r="J12" s="51"/>
      <c r="K12" s="51"/>
      <c r="L12" s="51"/>
      <c r="M12" s="51"/>
      <c r="N12" s="51"/>
      <c r="O12" s="51"/>
      <c r="P12" s="79"/>
      <c r="Q12" s="84"/>
    </row>
    <row r="13" spans="1:17" ht="20.100000000000001" customHeight="1" x14ac:dyDescent="0.15">
      <c r="A13" s="87"/>
      <c r="B13" s="88"/>
      <c r="C13" s="89" t="s">
        <v>20</v>
      </c>
      <c r="D13" s="90">
        <v>2000</v>
      </c>
      <c r="E13" s="22">
        <f>Q13</f>
        <v>2000</v>
      </c>
      <c r="F13" s="90">
        <f t="shared" si="2"/>
        <v>0</v>
      </c>
      <c r="G13" s="91">
        <f t="shared" si="3"/>
        <v>100</v>
      </c>
      <c r="H13" s="92" t="s">
        <v>20</v>
      </c>
      <c r="I13" s="75">
        <v>1000</v>
      </c>
      <c r="J13" s="93" t="s">
        <v>48</v>
      </c>
      <c r="K13" s="93" t="s">
        <v>41</v>
      </c>
      <c r="L13" s="93">
        <v>2</v>
      </c>
      <c r="M13" s="93" t="s">
        <v>45</v>
      </c>
      <c r="N13" s="93"/>
      <c r="O13" s="93"/>
      <c r="P13" s="94"/>
      <c r="Q13" s="95">
        <f>I13*L13</f>
        <v>2000</v>
      </c>
    </row>
    <row r="14" spans="1:17" ht="20.100000000000001" customHeight="1" x14ac:dyDescent="0.15"/>
  </sheetData>
  <mergeCells count="14">
    <mergeCell ref="A11:C11"/>
    <mergeCell ref="B12:C12"/>
    <mergeCell ref="A1:P1"/>
    <mergeCell ref="A3:C3"/>
    <mergeCell ref="D3:D4"/>
    <mergeCell ref="E3:E4"/>
    <mergeCell ref="F3:G3"/>
    <mergeCell ref="H3:Q4"/>
    <mergeCell ref="A2:Q2"/>
    <mergeCell ref="A5:C5"/>
    <mergeCell ref="A6:C6"/>
    <mergeCell ref="A7:A10"/>
    <mergeCell ref="B7:C7"/>
    <mergeCell ref="B9:B10"/>
  </mergeCells>
  <phoneticPr fontId="20" type="noConversion"/>
  <pageMargins left="0.78740157480314965" right="0.78740157480314965" top="0.98425196850393704" bottom="0.98425196850393704" header="0.51181102362204722" footer="0.51181102362204722"/>
  <pageSetup paperSize="9" scale="80" firstPageNumber="70" orientation="landscape" useFirstPageNumber="1" r:id="rId1"/>
  <headerFooter>
    <oddFooter>&amp;R참좋은재가노인돌봄센터(2022.09.05)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1"/>
  <sheetViews>
    <sheetView showGridLines="0" view="pageBreakPreview" zoomScaleSheetLayoutView="100" workbookViewId="0">
      <selection activeCell="Q13" sqref="Q13"/>
    </sheetView>
  </sheetViews>
  <sheetFormatPr defaultRowHeight="13.5" x14ac:dyDescent="0.15"/>
  <cols>
    <col min="1" max="1" width="7.5546875" customWidth="1"/>
    <col min="2" max="2" width="8.77734375" customWidth="1"/>
    <col min="3" max="3" width="12.6640625" customWidth="1"/>
    <col min="4" max="4" width="12.5546875" customWidth="1"/>
    <col min="5" max="5" width="11.77734375" customWidth="1"/>
    <col min="6" max="6" width="11.5546875" customWidth="1"/>
    <col min="7" max="7" width="7.77734375" style="64" customWidth="1"/>
    <col min="8" max="8" width="21" customWidth="1"/>
    <col min="9" max="9" width="10.44140625" customWidth="1"/>
    <col min="10" max="10" width="3.33203125" style="66" customWidth="1"/>
    <col min="11" max="11" width="2.88671875" customWidth="1"/>
    <col min="12" max="12" width="5.77734375" customWidth="1"/>
    <col min="13" max="13" width="3.33203125" style="66" customWidth="1"/>
    <col min="14" max="14" width="2.6640625" customWidth="1"/>
    <col min="15" max="15" width="3" customWidth="1"/>
    <col min="16" max="16" width="3.6640625" style="66" customWidth="1"/>
    <col min="17" max="17" width="9.5546875" customWidth="1"/>
    <col min="19" max="19" width="13.6640625" customWidth="1"/>
    <col min="21" max="21" width="10.6640625" bestFit="1" customWidth="1"/>
  </cols>
  <sheetData>
    <row r="1" spans="1:21" ht="20.100000000000001" customHeight="1" x14ac:dyDescent="0.15">
      <c r="A1" s="117" t="s">
        <v>86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1" ht="20.100000000000001" customHeight="1" x14ac:dyDescent="0.15">
      <c r="P2" s="140" t="s">
        <v>26</v>
      </c>
      <c r="Q2" s="130"/>
    </row>
    <row r="3" spans="1:21" ht="20.100000000000001" customHeight="1" x14ac:dyDescent="0.15">
      <c r="A3" s="118" t="s">
        <v>34</v>
      </c>
      <c r="B3" s="119"/>
      <c r="C3" s="110"/>
      <c r="D3" s="120" t="s">
        <v>76</v>
      </c>
      <c r="E3" s="120" t="s">
        <v>77</v>
      </c>
      <c r="F3" s="122" t="s">
        <v>23</v>
      </c>
      <c r="G3" s="122"/>
      <c r="H3" s="123" t="s">
        <v>5</v>
      </c>
      <c r="I3" s="124"/>
      <c r="J3" s="124"/>
      <c r="K3" s="124"/>
      <c r="L3" s="124"/>
      <c r="M3" s="124"/>
      <c r="N3" s="124"/>
      <c r="O3" s="124"/>
      <c r="P3" s="124"/>
      <c r="Q3" s="125"/>
    </row>
    <row r="4" spans="1:21" s="161" customFormat="1" ht="20.100000000000001" customHeight="1" x14ac:dyDescent="0.15">
      <c r="A4" s="158" t="s">
        <v>32</v>
      </c>
      <c r="B4" s="159" t="s">
        <v>47</v>
      </c>
      <c r="C4" s="159" t="s">
        <v>46</v>
      </c>
      <c r="D4" s="121"/>
      <c r="E4" s="121"/>
      <c r="F4" s="159" t="s">
        <v>37</v>
      </c>
      <c r="G4" s="160" t="s">
        <v>36</v>
      </c>
      <c r="H4" s="126"/>
      <c r="I4" s="127"/>
      <c r="J4" s="127"/>
      <c r="K4" s="127"/>
      <c r="L4" s="127"/>
      <c r="M4" s="127"/>
      <c r="N4" s="127"/>
      <c r="O4" s="127"/>
      <c r="P4" s="127"/>
      <c r="Q4" s="128"/>
    </row>
    <row r="5" spans="1:21" s="161" customFormat="1" ht="20.100000000000001" customHeight="1" x14ac:dyDescent="0.15">
      <c r="A5" s="162" t="s">
        <v>28</v>
      </c>
      <c r="B5" s="163"/>
      <c r="C5" s="164"/>
      <c r="D5" s="165">
        <f>D6+D10+D17</f>
        <v>43430000</v>
      </c>
      <c r="E5" s="165">
        <f>E6+E10+E17</f>
        <v>43430000</v>
      </c>
      <c r="F5" s="165">
        <f t="shared" ref="F5:F12" si="0">E5-D5</f>
        <v>0</v>
      </c>
      <c r="G5" s="166">
        <f t="shared" ref="G5:G12" si="1">E5/D5*100</f>
        <v>100</v>
      </c>
      <c r="H5" s="167"/>
      <c r="I5" s="168"/>
      <c r="J5" s="169"/>
      <c r="K5" s="168"/>
      <c r="L5" s="168"/>
      <c r="M5" s="169"/>
      <c r="N5" s="168"/>
      <c r="O5" s="168"/>
      <c r="P5" s="170"/>
      <c r="Q5" s="171"/>
    </row>
    <row r="6" spans="1:21" s="161" customFormat="1" ht="20.100000000000001" customHeight="1" x14ac:dyDescent="0.15">
      <c r="A6" s="172" t="s">
        <v>50</v>
      </c>
      <c r="B6" s="173"/>
      <c r="C6" s="174"/>
      <c r="D6" s="175">
        <f>D7</f>
        <v>0</v>
      </c>
      <c r="E6" s="175">
        <f>E7</f>
        <v>728000</v>
      </c>
      <c r="F6" s="175">
        <f t="shared" si="0"/>
        <v>728000</v>
      </c>
      <c r="G6" s="166">
        <v>0</v>
      </c>
      <c r="H6" s="176"/>
      <c r="I6" s="177"/>
      <c r="J6" s="178"/>
      <c r="K6" s="177"/>
      <c r="L6" s="177"/>
      <c r="M6" s="178"/>
      <c r="N6" s="177"/>
      <c r="O6" s="177"/>
      <c r="P6" s="179"/>
      <c r="Q6" s="180"/>
    </row>
    <row r="7" spans="1:21" s="161" customFormat="1" ht="20.100000000000001" customHeight="1" x14ac:dyDescent="0.15">
      <c r="A7" s="181"/>
      <c r="B7" s="182" t="s">
        <v>44</v>
      </c>
      <c r="C7" s="183"/>
      <c r="D7" s="184">
        <f>D8+D9</f>
        <v>0</v>
      </c>
      <c r="E7" s="184">
        <f>E8+E9</f>
        <v>728000</v>
      </c>
      <c r="F7" s="184">
        <f t="shared" si="0"/>
        <v>728000</v>
      </c>
      <c r="G7" s="185">
        <v>0</v>
      </c>
      <c r="H7" s="176"/>
      <c r="I7" s="186"/>
      <c r="J7" s="178"/>
      <c r="K7" s="177"/>
      <c r="L7" s="177"/>
      <c r="M7" s="178"/>
      <c r="N7" s="177"/>
      <c r="O7" s="177"/>
      <c r="P7" s="179"/>
      <c r="Q7" s="180"/>
      <c r="U7" s="187"/>
    </row>
    <row r="8" spans="1:21" s="161" customFormat="1" ht="20.100000000000001" customHeight="1" x14ac:dyDescent="0.15">
      <c r="A8" s="188"/>
      <c r="B8" s="189"/>
      <c r="C8" s="190" t="s">
        <v>15</v>
      </c>
      <c r="D8" s="191">
        <v>0</v>
      </c>
      <c r="E8" s="191">
        <f>Q8</f>
        <v>728000</v>
      </c>
      <c r="F8" s="184">
        <f t="shared" si="0"/>
        <v>728000</v>
      </c>
      <c r="G8" s="192">
        <v>0</v>
      </c>
      <c r="H8" s="176" t="s">
        <v>15</v>
      </c>
      <c r="I8" s="177">
        <v>728000</v>
      </c>
      <c r="J8" s="178" t="s">
        <v>29</v>
      </c>
      <c r="K8" s="177" t="s">
        <v>41</v>
      </c>
      <c r="L8" s="177">
        <v>1</v>
      </c>
      <c r="M8" s="179" t="s">
        <v>45</v>
      </c>
      <c r="N8" s="177"/>
      <c r="O8" s="177"/>
      <c r="P8" s="179"/>
      <c r="Q8" s="193">
        <f>I8*L8</f>
        <v>728000</v>
      </c>
      <c r="U8" s="187"/>
    </row>
    <row r="9" spans="1:21" s="161" customFormat="1" ht="20.100000000000001" customHeight="1" x14ac:dyDescent="0.15">
      <c r="A9" s="194"/>
      <c r="B9" s="195"/>
      <c r="C9" s="196" t="s">
        <v>6</v>
      </c>
      <c r="D9" s="197">
        <v>0</v>
      </c>
      <c r="E9" s="198">
        <f>Q9</f>
        <v>0</v>
      </c>
      <c r="F9" s="184">
        <f t="shared" si="0"/>
        <v>0</v>
      </c>
      <c r="G9" s="192">
        <v>0</v>
      </c>
      <c r="H9" s="199" t="s">
        <v>2</v>
      </c>
      <c r="I9" s="200">
        <v>0</v>
      </c>
      <c r="J9" s="201" t="s">
        <v>48</v>
      </c>
      <c r="K9" s="200" t="s">
        <v>41</v>
      </c>
      <c r="L9" s="200">
        <v>0</v>
      </c>
      <c r="M9" s="170" t="s">
        <v>45</v>
      </c>
      <c r="N9" s="200"/>
      <c r="O9" s="200"/>
      <c r="P9" s="170"/>
      <c r="Q9" s="193">
        <f>I9*O9</f>
        <v>0</v>
      </c>
      <c r="U9" s="187"/>
    </row>
    <row r="10" spans="1:21" s="161" customFormat="1" ht="20.100000000000001" customHeight="1" x14ac:dyDescent="0.15">
      <c r="A10" s="202" t="s">
        <v>33</v>
      </c>
      <c r="B10" s="202"/>
      <c r="C10" s="202"/>
      <c r="D10" s="203">
        <f>D11</f>
        <v>43428000</v>
      </c>
      <c r="E10" s="203">
        <f>E11</f>
        <v>42700000</v>
      </c>
      <c r="F10" s="175">
        <f t="shared" si="0"/>
        <v>-728000</v>
      </c>
      <c r="G10" s="166">
        <f t="shared" si="1"/>
        <v>98.323662153449391</v>
      </c>
      <c r="H10" s="199"/>
      <c r="I10" s="177"/>
      <c r="J10" s="178"/>
      <c r="K10" s="177"/>
      <c r="L10" s="177"/>
      <c r="M10" s="178"/>
      <c r="N10" s="177"/>
      <c r="O10" s="200"/>
      <c r="P10" s="170"/>
      <c r="Q10" s="180"/>
      <c r="S10" s="187">
        <f>세입예산!E5-세출예산!E5</f>
        <v>0</v>
      </c>
    </row>
    <row r="11" spans="1:21" s="161" customFormat="1" ht="20.100000000000001" customHeight="1" x14ac:dyDescent="0.15">
      <c r="A11" s="181"/>
      <c r="B11" s="204" t="s">
        <v>19</v>
      </c>
      <c r="C11" s="204"/>
      <c r="D11" s="197">
        <f>D12+D14</f>
        <v>43428000</v>
      </c>
      <c r="E11" s="197">
        <f>E12+E14</f>
        <v>42700000</v>
      </c>
      <c r="F11" s="184">
        <f t="shared" si="0"/>
        <v>-728000</v>
      </c>
      <c r="G11" s="185">
        <f t="shared" si="1"/>
        <v>98.323662153449391</v>
      </c>
      <c r="H11" s="199"/>
      <c r="I11" s="177"/>
      <c r="J11" s="178"/>
      <c r="K11" s="177"/>
      <c r="L11" s="177"/>
      <c r="M11" s="178"/>
      <c r="N11" s="177"/>
      <c r="O11" s="200"/>
      <c r="P11" s="170"/>
      <c r="Q11" s="205"/>
    </row>
    <row r="12" spans="1:21" s="161" customFormat="1" ht="18.75" customHeight="1" x14ac:dyDescent="0.15">
      <c r="A12" s="188"/>
      <c r="B12" s="189"/>
      <c r="C12" s="206" t="s">
        <v>21</v>
      </c>
      <c r="D12" s="207">
        <v>16128000</v>
      </c>
      <c r="E12" s="207">
        <f>Q12</f>
        <v>16128000</v>
      </c>
      <c r="F12" s="208">
        <f t="shared" si="0"/>
        <v>0</v>
      </c>
      <c r="G12" s="209">
        <f t="shared" si="1"/>
        <v>100</v>
      </c>
      <c r="H12" s="210" t="s">
        <v>21</v>
      </c>
      <c r="I12" s="211"/>
      <c r="J12" s="169"/>
      <c r="K12" s="211"/>
      <c r="L12" s="211"/>
      <c r="M12" s="169"/>
      <c r="N12" s="211"/>
      <c r="O12" s="211"/>
      <c r="P12" s="212"/>
      <c r="Q12" s="213">
        <f>Q13</f>
        <v>16128000</v>
      </c>
    </row>
    <row r="13" spans="1:21" s="161" customFormat="1" ht="20.100000000000001" customHeight="1" x14ac:dyDescent="0.15">
      <c r="A13" s="188"/>
      <c r="B13" s="214"/>
      <c r="C13" s="215"/>
      <c r="D13" s="216"/>
      <c r="F13" s="217"/>
      <c r="G13" s="218"/>
      <c r="H13" s="219" t="s">
        <v>12</v>
      </c>
      <c r="I13" s="220">
        <v>4000</v>
      </c>
      <c r="J13" s="220" t="s">
        <v>48</v>
      </c>
      <c r="K13" s="220" t="s">
        <v>55</v>
      </c>
      <c r="L13" s="220">
        <v>14</v>
      </c>
      <c r="M13" s="220" t="s">
        <v>43</v>
      </c>
      <c r="N13" s="220" t="s">
        <v>41</v>
      </c>
      <c r="O13" s="220">
        <v>288</v>
      </c>
      <c r="P13" s="220" t="s">
        <v>45</v>
      </c>
      <c r="Q13" s="221">
        <f>I13*L13*O13</f>
        <v>16128000</v>
      </c>
    </row>
    <row r="14" spans="1:21" s="161" customFormat="1" ht="20.100000000000001" customHeight="1" x14ac:dyDescent="0.15">
      <c r="A14" s="188"/>
      <c r="B14" s="214"/>
      <c r="C14" s="206" t="s">
        <v>24</v>
      </c>
      <c r="D14" s="207">
        <v>27300000</v>
      </c>
      <c r="E14" s="207">
        <f>Q14</f>
        <v>26572000</v>
      </c>
      <c r="F14" s="208">
        <f>E14-D14</f>
        <v>-728000</v>
      </c>
      <c r="G14" s="209">
        <f>E14/D14*100</f>
        <v>97.333333333333343</v>
      </c>
      <c r="H14" s="210" t="s">
        <v>24</v>
      </c>
      <c r="I14" s="211"/>
      <c r="J14" s="222"/>
      <c r="K14" s="211"/>
      <c r="L14" s="211"/>
      <c r="M14" s="222"/>
      <c r="N14" s="211"/>
      <c r="O14" s="211"/>
      <c r="P14" s="212"/>
      <c r="Q14" s="223">
        <f>SUM(Q15)</f>
        <v>26572000</v>
      </c>
    </row>
    <row r="15" spans="1:21" s="161" customFormat="1" ht="20.100000000000001" customHeight="1" x14ac:dyDescent="0.15">
      <c r="A15" s="188"/>
      <c r="B15" s="214"/>
      <c r="C15" s="215"/>
      <c r="D15" s="216"/>
      <c r="F15" s="217"/>
      <c r="G15" s="218"/>
      <c r="H15" s="219" t="s">
        <v>9</v>
      </c>
      <c r="I15" s="220">
        <v>7000</v>
      </c>
      <c r="J15" s="224" t="s">
        <v>48</v>
      </c>
      <c r="K15" s="220" t="s">
        <v>41</v>
      </c>
      <c r="L15" s="220">
        <v>73</v>
      </c>
      <c r="M15" s="169" t="s">
        <v>43</v>
      </c>
      <c r="N15" s="220"/>
      <c r="O15" s="220">
        <v>52</v>
      </c>
      <c r="P15" s="224" t="s">
        <v>49</v>
      </c>
      <c r="Q15" s="213">
        <f>I15*O15*L15</f>
        <v>26572000</v>
      </c>
    </row>
    <row r="16" spans="1:21" s="161" customFormat="1" ht="20.100000000000001" customHeight="1" x14ac:dyDescent="0.15">
      <c r="A16" s="188"/>
      <c r="B16" s="214"/>
      <c r="C16" s="215"/>
      <c r="D16" s="216"/>
      <c r="F16" s="217"/>
      <c r="G16" s="225"/>
      <c r="H16" s="219" t="s">
        <v>60</v>
      </c>
      <c r="I16" s="200">
        <v>0</v>
      </c>
      <c r="J16" s="201" t="s">
        <v>48</v>
      </c>
      <c r="K16" s="200" t="s">
        <v>41</v>
      </c>
      <c r="L16" s="200">
        <v>0</v>
      </c>
      <c r="M16" s="201" t="s">
        <v>43</v>
      </c>
      <c r="N16" s="200"/>
      <c r="O16" s="200"/>
      <c r="P16" s="170"/>
      <c r="Q16" s="193">
        <f>I16*L16</f>
        <v>0</v>
      </c>
    </row>
    <row r="17" spans="1:17" s="161" customFormat="1" ht="20.100000000000001" customHeight="1" x14ac:dyDescent="0.15">
      <c r="A17" s="226" t="s">
        <v>18</v>
      </c>
      <c r="B17" s="227"/>
      <c r="C17" s="183"/>
      <c r="D17" s="228">
        <f>D18</f>
        <v>2000</v>
      </c>
      <c r="E17" s="228">
        <f>E18</f>
        <v>2000</v>
      </c>
      <c r="F17" s="175">
        <f>E17-D17</f>
        <v>0</v>
      </c>
      <c r="G17" s="229">
        <f>E17/D17*100</f>
        <v>100</v>
      </c>
      <c r="H17" s="230"/>
      <c r="I17" s="168"/>
      <c r="J17" s="231"/>
      <c r="K17" s="200"/>
      <c r="L17" s="168"/>
      <c r="M17" s="231"/>
      <c r="N17" s="168"/>
      <c r="O17" s="168"/>
      <c r="P17" s="170"/>
      <c r="Q17" s="232"/>
    </row>
    <row r="18" spans="1:17" s="161" customFormat="1" ht="20.100000000000001" customHeight="1" x14ac:dyDescent="0.15">
      <c r="A18" s="181"/>
      <c r="B18" s="182" t="s">
        <v>18</v>
      </c>
      <c r="C18" s="183"/>
      <c r="D18" s="191">
        <f>D19+D20</f>
        <v>2000</v>
      </c>
      <c r="E18" s="191">
        <f>Q18</f>
        <v>2000</v>
      </c>
      <c r="F18" s="191">
        <f>E18-D18</f>
        <v>0</v>
      </c>
      <c r="G18" s="185">
        <f>E18/D18*100</f>
        <v>100</v>
      </c>
      <c r="H18" s="176" t="s">
        <v>1</v>
      </c>
      <c r="I18" s="177"/>
      <c r="J18" s="178"/>
      <c r="K18" s="200"/>
      <c r="L18" s="177"/>
      <c r="M18" s="178"/>
      <c r="N18" s="177"/>
      <c r="O18" s="177"/>
      <c r="P18" s="179"/>
      <c r="Q18" s="193">
        <f>Q19+Q20+Q21</f>
        <v>2000</v>
      </c>
    </row>
    <row r="19" spans="1:17" s="161" customFormat="1" ht="20.100000000000001" customHeight="1" x14ac:dyDescent="0.15">
      <c r="A19" s="188"/>
      <c r="B19" s="189"/>
      <c r="C19" s="196" t="s">
        <v>38</v>
      </c>
      <c r="D19" s="191">
        <v>0</v>
      </c>
      <c r="E19" s="191">
        <f>I19*O19</f>
        <v>0</v>
      </c>
      <c r="F19" s="191">
        <f>E19-D19</f>
        <v>0</v>
      </c>
      <c r="G19" s="185">
        <v>0</v>
      </c>
      <c r="H19" s="176" t="s">
        <v>38</v>
      </c>
      <c r="I19" s="177">
        <v>0</v>
      </c>
      <c r="J19" s="178" t="s">
        <v>29</v>
      </c>
      <c r="K19" s="177" t="s">
        <v>41</v>
      </c>
      <c r="L19" s="177"/>
      <c r="M19" s="178"/>
      <c r="N19" s="177"/>
      <c r="O19" s="177">
        <v>1</v>
      </c>
      <c r="P19" s="179" t="s">
        <v>45</v>
      </c>
      <c r="Q19" s="193">
        <f>I19*O19</f>
        <v>0</v>
      </c>
    </row>
    <row r="20" spans="1:17" s="161" customFormat="1" ht="20.100000000000001" customHeight="1" x14ac:dyDescent="0.15">
      <c r="A20" s="188"/>
      <c r="B20" s="214"/>
      <c r="C20" s="233" t="s">
        <v>39</v>
      </c>
      <c r="D20" s="207">
        <v>2000</v>
      </c>
      <c r="E20" s="207">
        <f>Q20</f>
        <v>2000</v>
      </c>
      <c r="F20" s="207">
        <f>E20-D20</f>
        <v>0</v>
      </c>
      <c r="G20" s="209">
        <f>E20/D20*100</f>
        <v>100</v>
      </c>
      <c r="H20" s="210" t="s">
        <v>22</v>
      </c>
      <c r="I20" s="211">
        <f>세입예산!I13</f>
        <v>1000</v>
      </c>
      <c r="J20" s="234" t="s">
        <v>48</v>
      </c>
      <c r="K20" s="220" t="s">
        <v>55</v>
      </c>
      <c r="L20" s="211"/>
      <c r="M20" s="234"/>
      <c r="N20" s="211"/>
      <c r="O20" s="211">
        <v>2</v>
      </c>
      <c r="P20" s="212" t="s">
        <v>45</v>
      </c>
      <c r="Q20" s="223">
        <f>I20*O20</f>
        <v>2000</v>
      </c>
    </row>
    <row r="21" spans="1:17" s="247" customFormat="1" ht="20.100000000000001" customHeight="1" x14ac:dyDescent="0.15">
      <c r="A21" s="235"/>
      <c r="B21" s="236"/>
      <c r="C21" s="237"/>
      <c r="D21" s="238"/>
      <c r="E21" s="239"/>
      <c r="F21" s="240"/>
      <c r="G21" s="241"/>
      <c r="H21" s="242" t="s">
        <v>53</v>
      </c>
      <c r="I21" s="243">
        <v>0</v>
      </c>
      <c r="J21" s="244" t="s">
        <v>54</v>
      </c>
      <c r="K21" s="245" t="s">
        <v>41</v>
      </c>
      <c r="L21" s="245"/>
      <c r="M21" s="244"/>
      <c r="N21" s="245"/>
      <c r="O21" s="245">
        <v>0</v>
      </c>
      <c r="P21" s="244" t="s">
        <v>56</v>
      </c>
      <c r="Q21" s="246">
        <v>0</v>
      </c>
    </row>
  </sheetData>
  <mergeCells count="20">
    <mergeCell ref="A1:P1"/>
    <mergeCell ref="A3:C3"/>
    <mergeCell ref="F3:G3"/>
    <mergeCell ref="H3:Q4"/>
    <mergeCell ref="P2:Q2"/>
    <mergeCell ref="D3:D4"/>
    <mergeCell ref="E3:E4"/>
    <mergeCell ref="B19:B21"/>
    <mergeCell ref="A18:A21"/>
    <mergeCell ref="A5:C5"/>
    <mergeCell ref="A10:C10"/>
    <mergeCell ref="A6:C6"/>
    <mergeCell ref="B7:C7"/>
    <mergeCell ref="A7:A9"/>
    <mergeCell ref="B8:B9"/>
    <mergeCell ref="A11:A16"/>
    <mergeCell ref="B12:B16"/>
    <mergeCell ref="A17:C17"/>
    <mergeCell ref="B18:C18"/>
    <mergeCell ref="B11:C11"/>
  </mergeCells>
  <phoneticPr fontId="20" type="noConversion"/>
  <pageMargins left="0.78740157480314965" right="0.78740157480314965" top="0.98425196850393704" bottom="0.98425196850393704" header="0.51181102362204722" footer="0.51181102362204722"/>
  <pageSetup paperSize="9" scale="80" firstPageNumber="71" orientation="landscape" useFirstPageNumber="1" r:id="rId1"/>
  <headerFooter>
    <oddFooter>&amp;R참좋은재가노인돌봄센터(2022.09.05)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showGridLines="0" view="pageBreakPreview" zoomScale="120" zoomScaleSheetLayoutView="120" workbookViewId="0">
      <selection activeCell="D11" sqref="D11"/>
    </sheetView>
  </sheetViews>
  <sheetFormatPr defaultRowHeight="13.5" x14ac:dyDescent="0.15"/>
  <cols>
    <col min="1" max="2" width="14.88671875" style="13" customWidth="1"/>
    <col min="3" max="5" width="17.109375" style="13" customWidth="1"/>
  </cols>
  <sheetData>
    <row r="1" spans="1:5" ht="39" customHeight="1" x14ac:dyDescent="0.15">
      <c r="A1" s="117" t="s">
        <v>11</v>
      </c>
      <c r="B1" s="117"/>
      <c r="C1" s="117"/>
      <c r="D1" s="117"/>
      <c r="E1" s="117"/>
    </row>
    <row r="2" spans="1:5" ht="21" customHeight="1" x14ac:dyDescent="0.15">
      <c r="A2" s="39" t="s">
        <v>62</v>
      </c>
      <c r="B2" s="39"/>
      <c r="C2" s="39"/>
      <c r="D2" s="39"/>
      <c r="E2" s="39"/>
    </row>
    <row r="3" spans="1:5" ht="21" customHeight="1" x14ac:dyDescent="0.15">
      <c r="A3" s="39" t="s">
        <v>52</v>
      </c>
      <c r="B3" s="39"/>
      <c r="C3" s="39"/>
      <c r="D3" s="39"/>
      <c r="E3" s="39"/>
    </row>
    <row r="4" spans="1:5" ht="14.25" customHeight="1" thickBot="1" x14ac:dyDescent="0.2">
      <c r="A4" s="76"/>
      <c r="B4" s="76"/>
      <c r="C4" s="76"/>
      <c r="D4" s="76"/>
      <c r="E4" s="30" t="s">
        <v>13</v>
      </c>
    </row>
    <row r="5" spans="1:5" ht="21" customHeight="1" thickBot="1" x14ac:dyDescent="0.2">
      <c r="A5" s="148" t="s">
        <v>57</v>
      </c>
      <c r="B5" s="152" t="s">
        <v>58</v>
      </c>
      <c r="C5" s="101" t="s">
        <v>66</v>
      </c>
      <c r="D5" s="101" t="s">
        <v>66</v>
      </c>
      <c r="E5" s="150" t="s">
        <v>23</v>
      </c>
    </row>
    <row r="6" spans="1:5" ht="21" customHeight="1" thickTop="1" thickBot="1" x14ac:dyDescent="0.2">
      <c r="A6" s="149"/>
      <c r="B6" s="153"/>
      <c r="C6" s="37" t="s">
        <v>76</v>
      </c>
      <c r="D6" s="37" t="s">
        <v>77</v>
      </c>
      <c r="E6" s="151"/>
    </row>
    <row r="7" spans="1:5" ht="21" customHeight="1" thickTop="1" x14ac:dyDescent="0.15">
      <c r="A7" s="248" t="s">
        <v>51</v>
      </c>
      <c r="B7" s="141" t="s">
        <v>75</v>
      </c>
      <c r="C7" s="107">
        <f>세출예산!D8</f>
        <v>0</v>
      </c>
      <c r="D7" s="107">
        <f>세출예산!E8</f>
        <v>728000</v>
      </c>
      <c r="E7" s="100">
        <f>D7-C7</f>
        <v>728000</v>
      </c>
    </row>
    <row r="8" spans="1:5" ht="21" customHeight="1" x14ac:dyDescent="0.15">
      <c r="A8" s="143"/>
      <c r="B8" s="154"/>
      <c r="C8" s="155" t="s">
        <v>78</v>
      </c>
      <c r="D8" s="156"/>
      <c r="E8" s="157"/>
    </row>
    <row r="9" spans="1:5" ht="21" customHeight="1" x14ac:dyDescent="0.15">
      <c r="A9" s="143"/>
      <c r="B9" s="141" t="s">
        <v>67</v>
      </c>
      <c r="C9" s="99">
        <f>세출예산!D14</f>
        <v>27300000</v>
      </c>
      <c r="D9" s="99">
        <f>세출예산!E14</f>
        <v>26572000</v>
      </c>
      <c r="E9" s="100">
        <f>세출예산!F14</f>
        <v>-728000</v>
      </c>
    </row>
    <row r="10" spans="1:5" ht="21" customHeight="1" thickBot="1" x14ac:dyDescent="0.2">
      <c r="A10" s="144"/>
      <c r="B10" s="142"/>
      <c r="C10" s="145" t="s">
        <v>80</v>
      </c>
      <c r="D10" s="146"/>
      <c r="E10" s="147"/>
    </row>
  </sheetData>
  <mergeCells count="9">
    <mergeCell ref="B9:B10"/>
    <mergeCell ref="C10:E10"/>
    <mergeCell ref="A1:E1"/>
    <mergeCell ref="A5:A6"/>
    <mergeCell ref="E5:E6"/>
    <mergeCell ref="B5:B6"/>
    <mergeCell ref="B7:B8"/>
    <mergeCell ref="C8:E8"/>
    <mergeCell ref="A7:A10"/>
  </mergeCells>
  <phoneticPr fontId="20" type="noConversion"/>
  <pageMargins left="0.78740157480314965" right="0.74803149606299213" top="0.98425196850393704" bottom="0.98425196850393704" header="0.51181102362204722" footer="0.51181102362204722"/>
  <pageSetup paperSize="9" scale="92" firstPageNumber="72" orientation="portrait" useFirstPageNumber="1" r:id="rId1"/>
  <headerFooter>
    <oddFooter>&amp;R참좋은재가노인돌봄센터(2022.09.05)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추경예산총괄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추경예산총괄!Consolidate_Area</vt:lpstr>
      <vt:lpstr>표지!Consolidate_Area</vt:lpstr>
      <vt:lpstr>세입예산!Print_Area</vt:lpstr>
      <vt:lpstr>세출예산!Print_Area</vt:lpstr>
      <vt:lpstr>예산증감내용!Print_Area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66</cp:revision>
  <cp:lastPrinted>2022-08-30T09:43:06Z</cp:lastPrinted>
  <dcterms:created xsi:type="dcterms:W3CDTF">2016-12-07T07:13:09Z</dcterms:created>
  <dcterms:modified xsi:type="dcterms:W3CDTF">2022-09-02T05:10:42Z</dcterms:modified>
</cp:coreProperties>
</file>