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\Desktop\20년도 결산\"/>
    </mc:Choice>
  </mc:AlternateContent>
  <xr:revisionPtr revIDLastSave="0" documentId="13_ncr:1_{4BA77267-12F2-4C03-B7BD-F5D65747F8A1}" xr6:coauthVersionLast="46" xr6:coauthVersionMax="46" xr10:uidLastSave="{00000000-0000-0000-0000-000000000000}"/>
  <bookViews>
    <workbookView xWindow="-120" yWindow="-120" windowWidth="29040" windowHeight="15840" xr2:uid="{1EFE932A-7474-46DE-99F4-684D4CE218B4}"/>
  </bookViews>
  <sheets>
    <sheet name="재가노인지원사업" sheetId="2" r:id="rId1"/>
    <sheet name="식사배달사업" sheetId="3" r:id="rId2"/>
    <sheet name="노인맞춤돌봄서비스" sheetId="4" r:id="rId3"/>
    <sheet name="방문요양" sheetId="5" r:id="rId4"/>
    <sheet name="특별회계" sheetId="6" r:id="rId5"/>
    <sheet name="노인돌봄종합서비스" sheetId="7" r:id="rId6"/>
  </sheets>
  <externalReferences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xlnm.Consolidate_Area" localSheetId="2">노인맞춤돌봄서비스!$A$1:$E$21</definedName>
    <definedName name="_xlnm.Consolidate_Area" localSheetId="3">방문요양!$A$1:$E$23</definedName>
    <definedName name="_xlnm.Consolidate_Area" localSheetId="1">식사배달사업!$A$1:$E$19</definedName>
    <definedName name="_xlnm.Consolidate_Area" localSheetId="0">재가노인지원사업!$A$1:$E$24</definedName>
    <definedName name="_xlnm.Consolidate_Area" localSheetId="4">특별회계!$A$1:$E$16</definedName>
    <definedName name="_xlnm.Consolidate_Area">#REF!</definedName>
    <definedName name="_xlnm.Print_Area" localSheetId="5">노인돌봄종합서비스!$A$1:$E$22</definedName>
    <definedName name="_xlnm.Print_Area" localSheetId="1">식사배달사업!$A$1:$E$18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7" l="1"/>
  <c r="C4" i="7" s="1"/>
  <c r="D5" i="7"/>
  <c r="D4" i="7" s="1"/>
  <c r="C6" i="7"/>
  <c r="D6" i="7"/>
  <c r="E6" i="7" s="1"/>
  <c r="C7" i="7"/>
  <c r="D7" i="7"/>
  <c r="E7" i="7"/>
  <c r="C8" i="7"/>
  <c r="D8" i="7"/>
  <c r="E8" i="7"/>
  <c r="C14" i="7"/>
  <c r="D14" i="7"/>
  <c r="D13" i="7" s="1"/>
  <c r="E13" i="7" s="1"/>
  <c r="C15" i="7"/>
  <c r="D15" i="7"/>
  <c r="E15" i="7"/>
  <c r="C16" i="7"/>
  <c r="D16" i="7"/>
  <c r="E16" i="7"/>
  <c r="C17" i="7"/>
  <c r="C13" i="7" s="1"/>
  <c r="D17" i="7"/>
  <c r="C18" i="7"/>
  <c r="D18" i="7"/>
  <c r="E18" i="7" s="1"/>
  <c r="C19" i="7"/>
  <c r="D19" i="7"/>
  <c r="E19" i="7"/>
  <c r="C20" i="7"/>
  <c r="D20" i="7"/>
  <c r="E20" i="7"/>
  <c r="C21" i="7"/>
  <c r="E21" i="7" s="1"/>
  <c r="E22" i="7"/>
  <c r="C5" i="6"/>
  <c r="D6" i="6"/>
  <c r="E6" i="6" s="1"/>
  <c r="D7" i="6"/>
  <c r="E7" i="6" s="1"/>
  <c r="D8" i="6"/>
  <c r="E8" i="6" s="1"/>
  <c r="D9" i="6"/>
  <c r="E9" i="6" s="1"/>
  <c r="D14" i="6"/>
  <c r="E14" i="6" s="1"/>
  <c r="D15" i="6"/>
  <c r="E15" i="6" s="1"/>
  <c r="E17" i="7" l="1"/>
  <c r="E5" i="7"/>
  <c r="E4" i="7" s="1"/>
  <c r="E14" i="7"/>
  <c r="D5" i="6"/>
  <c r="E5" i="6" s="1"/>
  <c r="D6" i="5" l="1"/>
  <c r="D5" i="5" s="1"/>
  <c r="E5" i="5" s="1"/>
  <c r="E6" i="5"/>
  <c r="D7" i="5"/>
  <c r="E7" i="5" s="1"/>
  <c r="D8" i="5"/>
  <c r="E8" i="5"/>
  <c r="D9" i="5"/>
  <c r="E9" i="5" s="1"/>
  <c r="D15" i="5"/>
  <c r="E15" i="5" s="1"/>
  <c r="D16" i="5"/>
  <c r="E16" i="5"/>
  <c r="D17" i="5"/>
  <c r="E17" i="5" s="1"/>
  <c r="D18" i="5"/>
  <c r="E18" i="5"/>
  <c r="D19" i="5"/>
  <c r="E19" i="5" s="1"/>
  <c r="D20" i="5"/>
  <c r="E20" i="5"/>
  <c r="D21" i="5"/>
  <c r="E21" i="5" s="1"/>
  <c r="D22" i="5"/>
  <c r="E22" i="5"/>
  <c r="D23" i="5"/>
  <c r="E23" i="5" s="1"/>
  <c r="D14" i="5" l="1"/>
  <c r="E14" i="5" s="1"/>
  <c r="D6" i="4"/>
  <c r="D5" i="4" s="1"/>
  <c r="E5" i="4" s="1"/>
  <c r="E6" i="4"/>
  <c r="D7" i="4"/>
  <c r="E7" i="4" s="1"/>
  <c r="D8" i="4"/>
  <c r="E8" i="4"/>
  <c r="D9" i="4"/>
  <c r="E9" i="4" s="1"/>
  <c r="D15" i="4"/>
  <c r="E15" i="4" s="1"/>
  <c r="D16" i="4"/>
  <c r="E16" i="4"/>
  <c r="D17" i="4"/>
  <c r="E17" i="4" s="1"/>
  <c r="D18" i="4"/>
  <c r="E18" i="4"/>
  <c r="D19" i="4"/>
  <c r="E19" i="4" s="1"/>
  <c r="D20" i="4"/>
  <c r="E20" i="4"/>
  <c r="D21" i="4"/>
  <c r="E21" i="4" s="1"/>
  <c r="D14" i="4" l="1"/>
  <c r="E14" i="4" s="1"/>
  <c r="D6" i="3"/>
  <c r="D5" i="3" s="1"/>
  <c r="E5" i="3" s="1"/>
  <c r="E6" i="3"/>
  <c r="D7" i="3"/>
  <c r="E7" i="3" s="1"/>
  <c r="D8" i="3"/>
  <c r="E8" i="3"/>
  <c r="D9" i="3"/>
  <c r="E9" i="3" s="1"/>
  <c r="D15" i="3"/>
  <c r="E15" i="3" s="1"/>
  <c r="D16" i="3"/>
  <c r="D14" i="3" s="1"/>
  <c r="E14" i="3" s="1"/>
  <c r="E16" i="3"/>
  <c r="D17" i="3"/>
  <c r="E17" i="3" s="1"/>
  <c r="D18" i="3"/>
  <c r="E18" i="3"/>
  <c r="D6" i="2" l="1"/>
  <c r="D5" i="2" s="1"/>
  <c r="E5" i="2" s="1"/>
  <c r="D7" i="2"/>
  <c r="E7" i="2" s="1"/>
  <c r="D8" i="2"/>
  <c r="E8" i="2" s="1"/>
  <c r="D9" i="2"/>
  <c r="E9" i="2" s="1"/>
  <c r="D10" i="2"/>
  <c r="E10" i="2" s="1"/>
  <c r="D15" i="2"/>
  <c r="E15" i="2" s="1"/>
  <c r="D16" i="2"/>
  <c r="E16" i="2" s="1"/>
  <c r="D17" i="2"/>
  <c r="E17" i="2" s="1"/>
  <c r="D18" i="2"/>
  <c r="E18" i="2" s="1"/>
  <c r="D19" i="2"/>
  <c r="E19" i="2" s="1"/>
  <c r="D20" i="2"/>
  <c r="E20" i="2" s="1"/>
  <c r="D21" i="2"/>
  <c r="E21" i="2" s="1"/>
  <c r="D22" i="2"/>
  <c r="E22" i="2" s="1"/>
  <c r="D23" i="2"/>
  <c r="E23" i="2" s="1"/>
  <c r="E6" i="2" l="1"/>
</calcChain>
</file>

<file path=xl/sharedStrings.xml><?xml version="1.0" encoding="utf-8"?>
<sst xmlns="http://schemas.openxmlformats.org/spreadsheetml/2006/main" count="219" uniqueCount="76">
  <si>
    <t>예비비 및 기타</t>
  </si>
  <si>
    <t>잡지출</t>
    <phoneticPr fontId="5" type="noConversion"/>
  </si>
  <si>
    <t>전출금</t>
    <phoneticPr fontId="5" type="noConversion"/>
  </si>
  <si>
    <t>사업비</t>
    <phoneticPr fontId="5" type="noConversion"/>
  </si>
  <si>
    <t>사업비</t>
  </si>
  <si>
    <t>시설비</t>
    <phoneticPr fontId="5" type="noConversion"/>
  </si>
  <si>
    <t>재산조성비</t>
    <phoneticPr fontId="5" type="noConversion"/>
  </si>
  <si>
    <t>운   영   비</t>
    <phoneticPr fontId="5" type="noConversion"/>
  </si>
  <si>
    <t>업무추진비</t>
    <phoneticPr fontId="5" type="noConversion"/>
  </si>
  <si>
    <t>인건비</t>
    <phoneticPr fontId="5" type="noConversion"/>
  </si>
  <si>
    <t>사무비</t>
  </si>
  <si>
    <t>총       계</t>
  </si>
  <si>
    <t>증 감(B-A)</t>
  </si>
  <si>
    <t>결산(B)</t>
    <phoneticPr fontId="5" type="noConversion"/>
  </si>
  <si>
    <t>2020년 예산(A)</t>
    <phoneticPr fontId="2" type="noConversion"/>
  </si>
  <si>
    <t>항</t>
  </si>
  <si>
    <t>관</t>
  </si>
  <si>
    <t>세                    출</t>
  </si>
  <si>
    <t>(단위 : 원)</t>
  </si>
  <si>
    <t>잡   수   입</t>
    <phoneticPr fontId="2" type="noConversion"/>
  </si>
  <si>
    <t>이   월   금</t>
    <phoneticPr fontId="2" type="noConversion"/>
  </si>
  <si>
    <t>전   입   금</t>
    <phoneticPr fontId="2" type="noConversion"/>
  </si>
  <si>
    <t>후원금수입</t>
  </si>
  <si>
    <t>보조금수입</t>
  </si>
  <si>
    <t>총        계</t>
  </si>
  <si>
    <t>세                  입</t>
  </si>
  <si>
    <t>(단위 : 원)</t>
    <phoneticPr fontId="5" type="noConversion"/>
  </si>
  <si>
    <t>2020년 참좋은재가노인돌봄센터(일반사업) 세입.세출 결산 총괄표</t>
    <phoneticPr fontId="5" type="noConversion"/>
  </si>
  <si>
    <t>전출금</t>
    <phoneticPr fontId="2" type="noConversion"/>
  </si>
  <si>
    <t>사업비</t>
    <phoneticPr fontId="2" type="noConversion"/>
  </si>
  <si>
    <t>운영비</t>
    <phoneticPr fontId="5" type="noConversion"/>
  </si>
  <si>
    <t>잡    수   입</t>
    <phoneticPr fontId="2" type="noConversion"/>
  </si>
  <si>
    <t>전   입   금</t>
    <phoneticPr fontId="5" type="noConversion"/>
  </si>
  <si>
    <t>2020년 참좋은재가노인돌봄센터(식사배달사업) 세입.세출 결산 총괄표</t>
    <phoneticPr fontId="5" type="noConversion"/>
  </si>
  <si>
    <t>결산(B)</t>
  </si>
  <si>
    <t>2020년 노인맞춤돌봄서비스 세입.세출 결산 총괄내역서</t>
    <phoneticPr fontId="5" type="noConversion"/>
  </si>
  <si>
    <t>운영충당적립금및
환경개선준비금</t>
    <phoneticPr fontId="5" type="noConversion"/>
  </si>
  <si>
    <t>적립금 및 준비금
(특별회계)</t>
    <phoneticPr fontId="5" type="noConversion"/>
  </si>
  <si>
    <t>예비비 및 기타</t>
    <phoneticPr fontId="2" type="noConversion"/>
  </si>
  <si>
    <t>잡지출</t>
  </si>
  <si>
    <t>전출금</t>
  </si>
  <si>
    <t>사  업   비</t>
    <phoneticPr fontId="5" type="noConversion"/>
  </si>
  <si>
    <t>시   설   비</t>
  </si>
  <si>
    <t>재산조성비</t>
  </si>
  <si>
    <t>운   영   비</t>
  </si>
  <si>
    <t>업무추진비</t>
  </si>
  <si>
    <t>인   건   비</t>
  </si>
  <si>
    <t>잡수입</t>
  </si>
  <si>
    <t>이월금</t>
  </si>
  <si>
    <t>요양급여수입</t>
  </si>
  <si>
    <t>이용자비용수입</t>
  </si>
  <si>
    <t>2020년 참좋은재가노인돌봄센터(방문요양) 세입.세출 결산총괄표</t>
    <phoneticPr fontId="5" type="noConversion"/>
  </si>
  <si>
    <t>운영충당적립금및
환경개선부담금 지출</t>
    <phoneticPr fontId="5" type="noConversion"/>
  </si>
  <si>
    <t>적립금및준비금</t>
    <phoneticPr fontId="5" type="noConversion"/>
  </si>
  <si>
    <t>전입금</t>
    <phoneticPr fontId="2" type="noConversion"/>
  </si>
  <si>
    <t>2020년 참좋은재가노인돌봄센터(특별회계) 세입.세출 결산총괄표</t>
    <phoneticPr fontId="5" type="noConversion"/>
  </si>
  <si>
    <t>붙임 1. 세입결산서 1부
       2. 세출결산서 1부
       3. 2019년 후원금(물품) 수입 및 사용 결과보고서 1부</t>
    <phoneticPr fontId="2" type="noConversion"/>
  </si>
  <si>
    <t>차기이월금</t>
    <phoneticPr fontId="2" type="noConversion"/>
  </si>
  <si>
    <t>이월금</t>
    <phoneticPr fontId="2" type="noConversion"/>
  </si>
  <si>
    <t>예비비</t>
    <phoneticPr fontId="5" type="noConversion"/>
  </si>
  <si>
    <t>기타전출금</t>
    <phoneticPr fontId="2" type="noConversion"/>
  </si>
  <si>
    <t>사무비</t>
    <phoneticPr fontId="5" type="noConversion"/>
  </si>
  <si>
    <t>총       계</t>
    <phoneticPr fontId="5" type="noConversion"/>
  </si>
  <si>
    <t>증 감(B-A)</t>
    <phoneticPr fontId="5" type="noConversion"/>
  </si>
  <si>
    <t>2020년 결산(B)</t>
    <phoneticPr fontId="5" type="noConversion"/>
  </si>
  <si>
    <t>2020년 예산(A)</t>
    <phoneticPr fontId="5" type="noConversion"/>
  </si>
  <si>
    <t>항</t>
    <phoneticPr fontId="5" type="noConversion"/>
  </si>
  <si>
    <t>관</t>
    <phoneticPr fontId="5" type="noConversion"/>
  </si>
  <si>
    <t>세                    출</t>
    <phoneticPr fontId="5" type="noConversion"/>
  </si>
  <si>
    <t>잡수입</t>
    <phoneticPr fontId="5" type="noConversion"/>
  </si>
  <si>
    <t>기타예금이자수입</t>
    <phoneticPr fontId="2" type="noConversion"/>
  </si>
  <si>
    <t>이월금</t>
    <phoneticPr fontId="5" type="noConversion"/>
  </si>
  <si>
    <t>사업수입</t>
    <phoneticPr fontId="5" type="noConversion"/>
  </si>
  <si>
    <t>총        계</t>
    <phoneticPr fontId="5" type="noConversion"/>
  </si>
  <si>
    <t>세                  입</t>
    <phoneticPr fontId="5" type="noConversion"/>
  </si>
  <si>
    <t>2020년 노인돌봄종합서비스 세입.세출 사업종료 결산 총괄표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</si>
</sst>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21" x14ac:knownFonts="1">
    <font>
      <sz val="11"/>
      <color theme="1"/>
      <name val="맑은 고딕"/>
      <family val="2"/>
      <charset val="129"/>
      <scheme val="minor"/>
    </font>
    <font>
      <sz val="11"/>
      <color rgb="FF000000"/>
      <name val="돋움"/>
      <family val="3"/>
      <charset val="129"/>
    </font>
    <font>
      <sz val="8"/>
      <name val="맑은 고딕"/>
      <family val="2"/>
      <charset val="129"/>
      <scheme val="minor"/>
    </font>
    <font>
      <sz val="8"/>
      <color rgb="FF000000"/>
      <name val="돋움"/>
      <family val="3"/>
      <charset val="129"/>
    </font>
    <font>
      <sz val="9"/>
      <color rgb="FF000000"/>
      <name val="굴림"/>
      <family val="3"/>
      <charset val="129"/>
    </font>
    <font>
      <sz val="8"/>
      <name val="돋움"/>
      <family val="3"/>
      <charset val="129"/>
    </font>
    <font>
      <b/>
      <sz val="9"/>
      <color rgb="FF000000"/>
      <name val="굴림"/>
      <family val="3"/>
      <charset val="129"/>
    </font>
    <font>
      <sz val="10"/>
      <color rgb="FF000000"/>
      <name val="굴림"/>
      <family val="3"/>
      <charset val="129"/>
    </font>
    <font>
      <b/>
      <sz val="8"/>
      <color rgb="FF000000"/>
      <name val="굴림"/>
      <family val="3"/>
      <charset val="129"/>
    </font>
    <font>
      <b/>
      <sz val="14"/>
      <color rgb="FF000000"/>
      <name val="굴림"/>
      <family val="3"/>
      <charset val="129"/>
    </font>
    <font>
      <sz val="9"/>
      <color rgb="FF000000"/>
      <name val="돋움"/>
      <family val="3"/>
      <charset val="129"/>
    </font>
    <font>
      <sz val="10"/>
      <color rgb="FF000000"/>
      <name val="돋움"/>
      <family val="3"/>
      <charset val="129"/>
    </font>
    <font>
      <b/>
      <sz val="16"/>
      <color rgb="FF000000"/>
      <name val="굴림"/>
      <family val="3"/>
      <charset val="129"/>
    </font>
    <font>
      <sz val="11"/>
      <name val="돋움"/>
      <family val="3"/>
      <charset val="129"/>
    </font>
    <font>
      <b/>
      <sz val="10"/>
      <name val="돋움"/>
      <family val="3"/>
      <charset val="129"/>
    </font>
    <font>
      <sz val="10"/>
      <name val="돋움"/>
      <family val="3"/>
      <charset val="129"/>
    </font>
    <font>
      <b/>
      <sz val="10"/>
      <name val="굴림"/>
      <family val="3"/>
      <charset val="129"/>
    </font>
    <font>
      <sz val="10"/>
      <name val="굴림"/>
      <family val="3"/>
      <charset val="129"/>
    </font>
    <font>
      <sz val="9"/>
      <name val="돋움"/>
      <family val="3"/>
      <charset val="129"/>
    </font>
    <font>
      <b/>
      <sz val="8"/>
      <name val="굴림"/>
      <family val="3"/>
      <charset val="129"/>
    </font>
    <font>
      <b/>
      <sz val="14"/>
      <name val="굴림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</cellStyleXfs>
  <cellXfs count="194">
    <xf numFmtId="0" fontId="0" fillId="0" borderId="0" xfId="0">
      <alignment vertical="center"/>
    </xf>
    <xf numFmtId="0" fontId="1" fillId="0" borderId="0" xfId="1">
      <alignment vertical="center"/>
    </xf>
    <xf numFmtId="0" fontId="3" fillId="0" borderId="0" xfId="1" applyFont="1">
      <alignment vertical="center"/>
    </xf>
    <xf numFmtId="41" fontId="3" fillId="0" borderId="0" xfId="1" applyNumberFormat="1" applyFont="1">
      <alignment vertical="center"/>
    </xf>
    <xf numFmtId="3" fontId="4" fillId="0" borderId="1" xfId="1" applyNumberFormat="1" applyFont="1" applyBorder="1">
      <alignment vertical="center"/>
    </xf>
    <xf numFmtId="3" fontId="4" fillId="0" borderId="2" xfId="1" applyNumberFormat="1" applyFont="1" applyBorder="1">
      <alignment vertical="center"/>
    </xf>
    <xf numFmtId="0" fontId="4" fillId="0" borderId="2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3" fontId="4" fillId="0" borderId="4" xfId="1" applyNumberFormat="1" applyFont="1" applyBorder="1">
      <alignment vertical="center"/>
    </xf>
    <xf numFmtId="3" fontId="4" fillId="0" borderId="5" xfId="1" applyNumberFormat="1" applyFont="1" applyBorder="1">
      <alignment vertical="center"/>
    </xf>
    <xf numFmtId="0" fontId="4" fillId="0" borderId="6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3" fontId="4" fillId="0" borderId="8" xfId="1" applyNumberFormat="1" applyFont="1" applyBorder="1">
      <alignment vertical="center"/>
    </xf>
    <xf numFmtId="0" fontId="4" fillId="0" borderId="9" xfId="1" applyFont="1" applyBorder="1" applyAlignment="1">
      <alignment horizontal="center" vertical="center"/>
    </xf>
    <xf numFmtId="0" fontId="4" fillId="0" borderId="10" xfId="1" applyFont="1" applyBorder="1" applyAlignment="1">
      <alignment horizontal="center" vertical="center"/>
    </xf>
    <xf numFmtId="3" fontId="4" fillId="0" borderId="11" xfId="1" applyNumberFormat="1" applyFont="1" applyBorder="1">
      <alignment vertical="center"/>
    </xf>
    <xf numFmtId="0" fontId="4" fillId="0" borderId="12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3" fontId="6" fillId="0" borderId="13" xfId="1" applyNumberFormat="1" applyFont="1" applyBorder="1">
      <alignment vertical="center"/>
    </xf>
    <xf numFmtId="3" fontId="6" fillId="0" borderId="14" xfId="1" applyNumberFormat="1" applyFont="1" applyBorder="1">
      <alignment vertical="center"/>
    </xf>
    <xf numFmtId="0" fontId="4" fillId="0" borderId="15" xfId="1" applyFont="1" applyBorder="1" applyAlignment="1">
      <alignment horizontal="center" vertical="center"/>
    </xf>
    <xf numFmtId="0" fontId="4" fillId="0" borderId="16" xfId="1" applyFont="1" applyBorder="1" applyAlignment="1">
      <alignment horizontal="center" vertical="center"/>
    </xf>
    <xf numFmtId="0" fontId="6" fillId="0" borderId="17" xfId="1" applyFont="1" applyBorder="1" applyAlignment="1">
      <alignment horizontal="center" vertical="center"/>
    </xf>
    <xf numFmtId="0" fontId="6" fillId="0" borderId="18" xfId="1" applyFont="1" applyBorder="1" applyAlignment="1">
      <alignment horizontal="center" vertical="center" shrinkToFit="1"/>
    </xf>
    <xf numFmtId="0" fontId="6" fillId="0" borderId="18" xfId="1" applyFont="1" applyBorder="1" applyAlignment="1">
      <alignment horizontal="center" vertical="center"/>
    </xf>
    <xf numFmtId="0" fontId="6" fillId="0" borderId="19" xfId="1" applyFont="1" applyBorder="1" applyAlignment="1">
      <alignment horizontal="center" vertical="center"/>
    </xf>
    <xf numFmtId="0" fontId="6" fillId="0" borderId="20" xfId="1" applyFont="1" applyBorder="1" applyAlignment="1">
      <alignment horizontal="center" vertical="center"/>
    </xf>
    <xf numFmtId="0" fontId="6" fillId="0" borderId="21" xfId="1" applyFont="1" applyBorder="1" applyAlignment="1">
      <alignment horizontal="center" vertical="center"/>
    </xf>
    <xf numFmtId="0" fontId="6" fillId="0" borderId="22" xfId="1" applyFont="1" applyBorder="1" applyAlignment="1">
      <alignment horizontal="center" vertical="center"/>
    </xf>
    <xf numFmtId="0" fontId="6" fillId="0" borderId="23" xfId="1" applyFont="1" applyBorder="1" applyAlignment="1">
      <alignment horizontal="center" vertical="center"/>
    </xf>
    <xf numFmtId="0" fontId="6" fillId="0" borderId="24" xfId="1" applyFont="1" applyBorder="1" applyAlignment="1">
      <alignment horizontal="center" vertical="center"/>
    </xf>
    <xf numFmtId="0" fontId="4" fillId="0" borderId="25" xfId="1" applyFont="1" applyBorder="1" applyAlignment="1">
      <alignment horizontal="right" vertical="center"/>
    </xf>
    <xf numFmtId="0" fontId="7" fillId="0" borderId="0" xfId="1" applyFont="1">
      <alignment vertical="center"/>
    </xf>
    <xf numFmtId="0" fontId="7" fillId="0" borderId="26" xfId="1" applyFont="1" applyBorder="1">
      <alignment vertical="center"/>
    </xf>
    <xf numFmtId="3" fontId="7" fillId="0" borderId="25" xfId="1" applyNumberFormat="1" applyFont="1" applyBorder="1" applyAlignment="1">
      <alignment horizontal="right" vertical="center"/>
    </xf>
    <xf numFmtId="41" fontId="7" fillId="0" borderId="0" xfId="1" applyNumberFormat="1" applyFont="1">
      <alignment vertical="center"/>
    </xf>
    <xf numFmtId="41" fontId="7" fillId="0" borderId="0" xfId="1" applyNumberFormat="1" applyFont="1" applyAlignment="1">
      <alignment horizontal="right" vertical="center"/>
    </xf>
    <xf numFmtId="0" fontId="7" fillId="0" borderId="0" xfId="1" applyFont="1" applyAlignment="1">
      <alignment horizontal="center" vertical="center"/>
    </xf>
    <xf numFmtId="0" fontId="7" fillId="0" borderId="26" xfId="1" applyFont="1" applyBorder="1" applyAlignment="1">
      <alignment horizontal="center" vertical="center"/>
    </xf>
    <xf numFmtId="3" fontId="4" fillId="0" borderId="27" xfId="1" applyNumberFormat="1" applyFont="1" applyBorder="1" applyAlignment="1">
      <alignment horizontal="right" vertical="center"/>
    </xf>
    <xf numFmtId="0" fontId="4" fillId="0" borderId="28" xfId="1" applyFont="1" applyBorder="1" applyAlignment="1">
      <alignment horizontal="center" vertical="center"/>
    </xf>
    <xf numFmtId="0" fontId="4" fillId="0" borderId="29" xfId="1" applyFont="1" applyBorder="1" applyAlignment="1">
      <alignment horizontal="center" vertical="center"/>
    </xf>
    <xf numFmtId="3" fontId="4" fillId="0" borderId="30" xfId="1" applyNumberFormat="1" applyFont="1" applyBorder="1" applyAlignment="1">
      <alignment horizontal="right" vertical="center"/>
    </xf>
    <xf numFmtId="3" fontId="4" fillId="0" borderId="31" xfId="1" applyNumberFormat="1" applyFont="1" applyBorder="1">
      <alignment vertical="center"/>
    </xf>
    <xf numFmtId="0" fontId="4" fillId="0" borderId="32" xfId="1" applyFont="1" applyBorder="1" applyAlignment="1">
      <alignment horizontal="center" vertical="center"/>
    </xf>
    <xf numFmtId="3" fontId="4" fillId="0" borderId="33" xfId="1" applyNumberFormat="1" applyFont="1" applyBorder="1">
      <alignment vertical="center"/>
    </xf>
    <xf numFmtId="0" fontId="8" fillId="0" borderId="0" xfId="1" applyFont="1" applyAlignment="1">
      <alignment horizontal="center" vertical="center"/>
    </xf>
    <xf numFmtId="0" fontId="8" fillId="0" borderId="26" xfId="1" applyFont="1" applyBorder="1" applyAlignment="1">
      <alignment horizontal="center" vertical="center"/>
    </xf>
    <xf numFmtId="0" fontId="9" fillId="0" borderId="34" xfId="1" applyFont="1" applyBorder="1" applyAlignment="1">
      <alignment horizontal="center" vertical="center"/>
    </xf>
    <xf numFmtId="0" fontId="9" fillId="0" borderId="35" xfId="1" applyFont="1" applyBorder="1" applyAlignment="1">
      <alignment horizontal="center" vertical="center"/>
    </xf>
    <xf numFmtId="0" fontId="9" fillId="0" borderId="36" xfId="1" applyFont="1" applyBorder="1" applyAlignment="1">
      <alignment horizontal="center" vertical="center"/>
    </xf>
    <xf numFmtId="0" fontId="1" fillId="0" borderId="0" xfId="2">
      <alignment vertical="center"/>
    </xf>
    <xf numFmtId="0" fontId="3" fillId="0" borderId="0" xfId="3" applyFont="1">
      <alignment vertical="center"/>
    </xf>
    <xf numFmtId="0" fontId="3" fillId="0" borderId="35" xfId="3" applyFont="1" applyBorder="1">
      <alignment vertical="center"/>
    </xf>
    <xf numFmtId="41" fontId="3" fillId="0" borderId="0" xfId="3" applyNumberFormat="1" applyFont="1">
      <alignment vertical="center"/>
    </xf>
    <xf numFmtId="3" fontId="4" fillId="0" borderId="1" xfId="2" applyNumberFormat="1" applyFont="1" applyBorder="1">
      <alignment vertical="center"/>
    </xf>
    <xf numFmtId="3" fontId="4" fillId="0" borderId="2" xfId="2" applyNumberFormat="1" applyFont="1" applyBorder="1">
      <alignment vertical="center"/>
    </xf>
    <xf numFmtId="0" fontId="4" fillId="0" borderId="28" xfId="2" applyFont="1" applyBorder="1" applyAlignment="1">
      <alignment horizontal="center" vertical="center"/>
    </xf>
    <xf numFmtId="0" fontId="4" fillId="0" borderId="29" xfId="2" applyFont="1" applyBorder="1" applyAlignment="1">
      <alignment horizontal="center" vertical="center"/>
    </xf>
    <xf numFmtId="3" fontId="4" fillId="0" borderId="4" xfId="2" applyNumberFormat="1" applyFont="1" applyBorder="1">
      <alignment vertical="center"/>
    </xf>
    <xf numFmtId="3" fontId="4" fillId="0" borderId="5" xfId="2" applyNumberFormat="1" applyFont="1" applyBorder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10" xfId="2" applyFont="1" applyBorder="1" applyAlignment="1">
      <alignment horizontal="center" vertical="center"/>
    </xf>
    <xf numFmtId="3" fontId="4" fillId="0" borderId="8" xfId="2" applyNumberFormat="1" applyFont="1" applyBorder="1">
      <alignment vertical="center"/>
    </xf>
    <xf numFmtId="0" fontId="4" fillId="0" borderId="9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3" fontId="4" fillId="0" borderId="11" xfId="2" applyNumberFormat="1" applyFont="1" applyBorder="1">
      <alignment vertical="center"/>
    </xf>
    <xf numFmtId="0" fontId="4" fillId="0" borderId="12" xfId="2" applyFont="1" applyBorder="1" applyAlignment="1">
      <alignment horizontal="center" vertical="center"/>
    </xf>
    <xf numFmtId="3" fontId="6" fillId="0" borderId="13" xfId="2" applyNumberFormat="1" applyFont="1" applyBorder="1">
      <alignment vertical="center"/>
    </xf>
    <xf numFmtId="3" fontId="6" fillId="0" borderId="14" xfId="2" applyNumberFormat="1" applyFont="1" applyBorder="1">
      <alignment vertical="center"/>
    </xf>
    <xf numFmtId="0" fontId="4" fillId="0" borderId="15" xfId="2" applyFont="1" applyBorder="1" applyAlignment="1">
      <alignment horizontal="center" vertical="center"/>
    </xf>
    <xf numFmtId="0" fontId="4" fillId="0" borderId="16" xfId="2" applyFont="1" applyBorder="1" applyAlignment="1">
      <alignment horizontal="center" vertical="center"/>
    </xf>
    <xf numFmtId="0" fontId="6" fillId="0" borderId="17" xfId="2" applyFont="1" applyBorder="1" applyAlignment="1">
      <alignment horizontal="center" vertical="center"/>
    </xf>
    <xf numFmtId="0" fontId="6" fillId="0" borderId="18" xfId="2" applyFont="1" applyBorder="1" applyAlignment="1">
      <alignment horizontal="center" vertical="center" shrinkToFit="1"/>
    </xf>
    <xf numFmtId="0" fontId="6" fillId="0" borderId="19" xfId="2" applyFont="1" applyBorder="1" applyAlignment="1">
      <alignment horizontal="center" vertical="center"/>
    </xf>
    <xf numFmtId="0" fontId="6" fillId="0" borderId="20" xfId="2" applyFont="1" applyBorder="1" applyAlignment="1">
      <alignment horizontal="center" vertical="center"/>
    </xf>
    <xf numFmtId="0" fontId="6" fillId="0" borderId="21" xfId="2" applyFont="1" applyBorder="1" applyAlignment="1">
      <alignment horizontal="center" vertical="center"/>
    </xf>
    <xf numFmtId="0" fontId="6" fillId="0" borderId="22" xfId="2" applyFont="1" applyBorder="1" applyAlignment="1">
      <alignment horizontal="center" vertical="center"/>
    </xf>
    <xf numFmtId="0" fontId="6" fillId="0" borderId="23" xfId="2" applyFont="1" applyBorder="1" applyAlignment="1">
      <alignment horizontal="center" vertical="center"/>
    </xf>
    <xf numFmtId="0" fontId="6" fillId="0" borderId="24" xfId="2" applyFont="1" applyBorder="1" applyAlignment="1">
      <alignment horizontal="center" vertical="center"/>
    </xf>
    <xf numFmtId="0" fontId="10" fillId="0" borderId="0" xfId="2" applyFont="1" applyAlignment="1">
      <alignment horizontal="right" vertical="center"/>
    </xf>
    <xf numFmtId="0" fontId="11" fillId="0" borderId="0" xfId="2" applyFont="1">
      <alignment vertical="center"/>
    </xf>
    <xf numFmtId="3" fontId="7" fillId="0" borderId="0" xfId="2" applyNumberFormat="1" applyFont="1" applyAlignment="1">
      <alignment horizontal="right" vertical="center"/>
    </xf>
    <xf numFmtId="41" fontId="7" fillId="0" borderId="0" xfId="2" applyNumberFormat="1" applyFont="1">
      <alignment vertical="center"/>
    </xf>
    <xf numFmtId="41" fontId="7" fillId="0" borderId="0" xfId="2" applyNumberFormat="1" applyFont="1" applyAlignment="1">
      <alignment horizontal="right" vertical="center"/>
    </xf>
    <xf numFmtId="0" fontId="7" fillId="0" borderId="0" xfId="2" applyFont="1" applyAlignment="1">
      <alignment horizontal="center" vertical="center"/>
    </xf>
    <xf numFmtId="3" fontId="4" fillId="0" borderId="27" xfId="2" applyNumberFormat="1" applyFont="1" applyBorder="1" applyAlignment="1">
      <alignment horizontal="right" vertical="center"/>
    </xf>
    <xf numFmtId="3" fontId="4" fillId="0" borderId="30" xfId="2" applyNumberFormat="1" applyFont="1" applyBorder="1" applyAlignment="1">
      <alignment horizontal="right" vertical="center"/>
    </xf>
    <xf numFmtId="3" fontId="4" fillId="0" borderId="31" xfId="2" applyNumberFormat="1" applyFont="1" applyBorder="1">
      <alignment vertical="center"/>
    </xf>
    <xf numFmtId="0" fontId="4" fillId="0" borderId="8" xfId="2" applyFont="1" applyBorder="1" applyAlignment="1">
      <alignment horizontal="center" vertical="center"/>
    </xf>
    <xf numFmtId="0" fontId="4" fillId="0" borderId="32" xfId="2" applyFont="1" applyBorder="1" applyAlignment="1">
      <alignment horizontal="center" vertical="center"/>
    </xf>
    <xf numFmtId="3" fontId="4" fillId="0" borderId="33" xfId="2" applyNumberFormat="1" applyFont="1" applyBorder="1">
      <alignment vertical="center"/>
    </xf>
    <xf numFmtId="0" fontId="10" fillId="0" borderId="15" xfId="2" applyFont="1" applyBorder="1" applyAlignment="1">
      <alignment horizontal="center" vertical="center"/>
    </xf>
    <xf numFmtId="0" fontId="4" fillId="0" borderId="0" xfId="2" applyFont="1" applyAlignment="1">
      <alignment horizontal="right" vertical="center"/>
    </xf>
    <xf numFmtId="0" fontId="8" fillId="0" borderId="0" xfId="2" applyFont="1" applyAlignment="1">
      <alignment horizontal="center" vertical="center"/>
    </xf>
    <xf numFmtId="0" fontId="12" fillId="0" borderId="0" xfId="2" applyFont="1" applyAlignment="1">
      <alignment horizontal="center" vertical="center"/>
    </xf>
    <xf numFmtId="0" fontId="12" fillId="0" borderId="0" xfId="2" applyFont="1" applyAlignment="1">
      <alignment horizontal="center" vertical="center" wrapText="1"/>
    </xf>
    <xf numFmtId="0" fontId="4" fillId="0" borderId="0" xfId="1" applyFont="1" applyAlignment="1">
      <alignment horizontal="right" vertical="center"/>
    </xf>
    <xf numFmtId="3" fontId="7" fillId="0" borderId="0" xfId="1" applyNumberFormat="1" applyFont="1" applyAlignment="1">
      <alignment horizontal="right" vertical="center"/>
    </xf>
    <xf numFmtId="0" fontId="12" fillId="0" borderId="0" xfId="1" applyFont="1" applyAlignment="1">
      <alignment horizontal="center" vertical="center"/>
    </xf>
    <xf numFmtId="3" fontId="4" fillId="0" borderId="27" xfId="1" applyNumberFormat="1" applyFont="1" applyBorder="1">
      <alignment vertical="center"/>
    </xf>
    <xf numFmtId="0" fontId="4" fillId="0" borderId="28" xfId="1" applyFont="1" applyBorder="1" applyAlignment="1">
      <alignment horizontal="center" vertical="center" wrapText="1"/>
    </xf>
    <xf numFmtId="0" fontId="4" fillId="0" borderId="29" xfId="1" applyFont="1" applyBorder="1" applyAlignment="1">
      <alignment horizontal="center" vertical="center" wrapText="1"/>
    </xf>
    <xf numFmtId="3" fontId="4" fillId="0" borderId="30" xfId="1" applyNumberFormat="1" applyFont="1" applyBorder="1">
      <alignment vertical="center"/>
    </xf>
    <xf numFmtId="0" fontId="4" fillId="0" borderId="37" xfId="1" applyFont="1" applyBorder="1" applyAlignment="1">
      <alignment horizontal="center" vertical="center"/>
    </xf>
    <xf numFmtId="0" fontId="4" fillId="0" borderId="9" xfId="1" applyFont="1" applyBorder="1" applyAlignment="1">
      <alignment horizontal="center" vertical="center" wrapText="1"/>
    </xf>
    <xf numFmtId="0" fontId="4" fillId="0" borderId="15" xfId="1" applyFont="1" applyBorder="1" applyAlignment="1">
      <alignment horizontal="center" vertical="center"/>
    </xf>
    <xf numFmtId="0" fontId="4" fillId="0" borderId="38" xfId="1" applyFont="1" applyBorder="1" applyAlignment="1">
      <alignment horizontal="center" vertical="center"/>
    </xf>
    <xf numFmtId="0" fontId="6" fillId="0" borderId="39" xfId="1" applyFont="1" applyBorder="1" applyAlignment="1">
      <alignment horizontal="center" vertical="center"/>
    </xf>
    <xf numFmtId="0" fontId="6" fillId="0" borderId="40" xfId="1" applyFont="1" applyBorder="1" applyAlignment="1">
      <alignment horizontal="center" vertical="center" shrinkToFit="1"/>
    </xf>
    <xf numFmtId="0" fontId="6" fillId="0" borderId="40" xfId="1" applyFont="1" applyBorder="1" applyAlignment="1">
      <alignment horizontal="center" vertical="center"/>
    </xf>
    <xf numFmtId="0" fontId="6" fillId="0" borderId="41" xfId="1" applyFont="1" applyBorder="1" applyAlignment="1">
      <alignment horizontal="center" vertical="center"/>
    </xf>
    <xf numFmtId="0" fontId="10" fillId="0" borderId="0" xfId="1" applyFont="1" applyAlignment="1">
      <alignment horizontal="right" vertical="center"/>
    </xf>
    <xf numFmtId="0" fontId="10" fillId="0" borderId="0" xfId="1" applyFont="1">
      <alignment vertical="center"/>
    </xf>
    <xf numFmtId="3" fontId="4" fillId="0" borderId="0" xfId="1" applyNumberFormat="1" applyFont="1" applyAlignment="1">
      <alignment horizontal="right" vertical="center"/>
    </xf>
    <xf numFmtId="41" fontId="4" fillId="0" borderId="0" xfId="1" applyNumberFormat="1" applyFont="1">
      <alignment vertical="center"/>
    </xf>
    <xf numFmtId="41" fontId="4" fillId="0" borderId="0" xfId="1" applyNumberFormat="1" applyFont="1" applyAlignment="1">
      <alignment horizontal="right" vertical="center"/>
    </xf>
    <xf numFmtId="0" fontId="4" fillId="0" borderId="0" xfId="1" applyFont="1" applyAlignment="1">
      <alignment horizontal="center" vertical="center"/>
    </xf>
    <xf numFmtId="3" fontId="4" fillId="2" borderId="42" xfId="1" applyNumberFormat="1" applyFont="1" applyFill="1" applyBorder="1">
      <alignment vertical="center"/>
    </xf>
    <xf numFmtId="3" fontId="4" fillId="0" borderId="42" xfId="1" applyNumberFormat="1" applyFont="1" applyBorder="1">
      <alignment vertical="center"/>
    </xf>
    <xf numFmtId="3" fontId="4" fillId="0" borderId="43" xfId="1" applyNumberFormat="1" applyFont="1" applyBorder="1" applyAlignment="1">
      <alignment horizontal="right" vertical="center"/>
    </xf>
    <xf numFmtId="3" fontId="4" fillId="2" borderId="31" xfId="1" applyNumberFormat="1" applyFont="1" applyFill="1" applyBorder="1">
      <alignment vertical="center"/>
    </xf>
    <xf numFmtId="3" fontId="4" fillId="2" borderId="33" xfId="1" applyNumberFormat="1" applyFont="1" applyFill="1" applyBorder="1">
      <alignment vertical="center"/>
    </xf>
    <xf numFmtId="3" fontId="6" fillId="2" borderId="14" xfId="1" applyNumberFormat="1" applyFont="1" applyFill="1" applyBorder="1">
      <alignment vertical="center"/>
    </xf>
    <xf numFmtId="0" fontId="10" fillId="0" borderId="15" xfId="1" applyFont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3" fillId="0" borderId="0" xfId="1" applyFont="1" applyAlignment="1">
      <alignment vertical="center" shrinkToFit="1"/>
    </xf>
    <xf numFmtId="41" fontId="3" fillId="0" borderId="0" xfId="1" applyNumberFormat="1" applyFont="1" applyAlignment="1">
      <alignment vertical="center" shrinkToFit="1"/>
    </xf>
    <xf numFmtId="3" fontId="4" fillId="0" borderId="44" xfId="1" applyNumberFormat="1" applyFont="1" applyBorder="1">
      <alignment vertical="center"/>
    </xf>
    <xf numFmtId="0" fontId="4" fillId="0" borderId="28" xfId="1" applyFont="1" applyBorder="1" applyAlignment="1">
      <alignment horizontal="center" vertical="center" wrapText="1" shrinkToFit="1"/>
    </xf>
    <xf numFmtId="0" fontId="6" fillId="0" borderId="41" xfId="1" applyFont="1" applyBorder="1" applyAlignment="1">
      <alignment horizontal="center" vertical="center" shrinkToFit="1"/>
    </xf>
    <xf numFmtId="0" fontId="7" fillId="0" borderId="0" xfId="1" applyFont="1" applyAlignment="1">
      <alignment vertical="center" shrinkToFit="1"/>
    </xf>
    <xf numFmtId="0" fontId="7" fillId="0" borderId="0" xfId="1" applyFont="1" applyAlignment="1">
      <alignment horizontal="center" vertical="center" shrinkToFit="1"/>
    </xf>
    <xf numFmtId="0" fontId="4" fillId="0" borderId="28" xfId="1" applyFont="1" applyBorder="1" applyAlignment="1">
      <alignment horizontal="center" vertical="center" shrinkToFit="1"/>
    </xf>
    <xf numFmtId="0" fontId="4" fillId="0" borderId="8" xfId="1" applyFont="1" applyBorder="1" applyAlignment="1">
      <alignment horizontal="center" vertical="center" shrinkToFit="1"/>
    </xf>
    <xf numFmtId="0" fontId="4" fillId="0" borderId="8" xfId="1" applyFont="1" applyBorder="1" applyAlignment="1">
      <alignment horizontal="center" vertical="center" wrapText="1" shrinkToFit="1"/>
    </xf>
    <xf numFmtId="0" fontId="4" fillId="0" borderId="9" xfId="1" applyFont="1" applyBorder="1" applyAlignment="1">
      <alignment horizontal="center" vertical="center" wrapText="1" shrinkToFit="1"/>
    </xf>
    <xf numFmtId="0" fontId="8" fillId="0" borderId="0" xfId="1" applyFont="1" applyAlignment="1">
      <alignment horizontal="center" vertical="center" shrinkToFit="1"/>
    </xf>
    <xf numFmtId="0" fontId="13" fillId="0" borderId="0" xfId="4">
      <alignment vertical="center"/>
    </xf>
    <xf numFmtId="0" fontId="5" fillId="0" borderId="0" xfId="4" applyFont="1">
      <alignment vertical="center"/>
    </xf>
    <xf numFmtId="41" fontId="14" fillId="0" borderId="0" xfId="4" applyNumberFormat="1" applyFont="1">
      <alignment vertical="center"/>
    </xf>
    <xf numFmtId="41" fontId="15" fillId="0" borderId="0" xfId="4" applyNumberFormat="1" applyFont="1">
      <alignment vertical="center"/>
    </xf>
    <xf numFmtId="0" fontId="15" fillId="0" borderId="0" xfId="4" applyFont="1" applyAlignment="1">
      <alignment horizontal="center" vertical="center"/>
    </xf>
    <xf numFmtId="0" fontId="5" fillId="0" borderId="0" xfId="4" applyFont="1" applyAlignment="1">
      <alignment horizontal="left" vertical="center" wrapText="1"/>
    </xf>
    <xf numFmtId="41" fontId="16" fillId="0" borderId="0" xfId="4" applyNumberFormat="1" applyFont="1">
      <alignment vertical="center"/>
    </xf>
    <xf numFmtId="41" fontId="17" fillId="0" borderId="0" xfId="4" applyNumberFormat="1" applyFont="1">
      <alignment vertical="center"/>
    </xf>
    <xf numFmtId="0" fontId="17" fillId="0" borderId="0" xfId="4" applyFont="1" applyAlignment="1">
      <alignment horizontal="center" vertical="center"/>
    </xf>
    <xf numFmtId="3" fontId="16" fillId="0" borderId="2" xfId="4" applyNumberFormat="1" applyFont="1" applyBorder="1">
      <alignment vertical="center"/>
    </xf>
    <xf numFmtId="3" fontId="17" fillId="0" borderId="2" xfId="4" applyNumberFormat="1" applyFont="1" applyBorder="1">
      <alignment vertical="center"/>
    </xf>
    <xf numFmtId="0" fontId="17" fillId="0" borderId="2" xfId="4" applyFont="1" applyBorder="1" applyAlignment="1">
      <alignment horizontal="center" vertical="center"/>
    </xf>
    <xf numFmtId="0" fontId="17" fillId="0" borderId="29" xfId="4" applyFont="1" applyBorder="1" applyAlignment="1">
      <alignment horizontal="center" vertical="center"/>
    </xf>
    <xf numFmtId="3" fontId="16" fillId="0" borderId="8" xfId="4" applyNumberFormat="1" applyFont="1" applyBorder="1">
      <alignment vertical="center"/>
    </xf>
    <xf numFmtId="3" fontId="17" fillId="0" borderId="8" xfId="4" applyNumberFormat="1" applyFont="1" applyBorder="1">
      <alignment vertical="center"/>
    </xf>
    <xf numFmtId="0" fontId="17" fillId="0" borderId="8" xfId="4" applyFont="1" applyBorder="1" applyAlignment="1">
      <alignment horizontal="center" vertical="center"/>
    </xf>
    <xf numFmtId="0" fontId="17" fillId="0" borderId="7" xfId="4" applyFont="1" applyBorder="1" applyAlignment="1">
      <alignment horizontal="center" vertical="center"/>
    </xf>
    <xf numFmtId="3" fontId="16" fillId="0" borderId="30" xfId="4" applyNumberFormat="1" applyFont="1" applyBorder="1">
      <alignment vertical="center"/>
    </xf>
    <xf numFmtId="0" fontId="17" fillId="0" borderId="9" xfId="4" applyFont="1" applyBorder="1" applyAlignment="1">
      <alignment horizontal="center" vertical="center"/>
    </xf>
    <xf numFmtId="3" fontId="17" fillId="0" borderId="5" xfId="4" applyNumberFormat="1" applyFont="1" applyBorder="1">
      <alignment vertical="center"/>
    </xf>
    <xf numFmtId="0" fontId="17" fillId="0" borderId="6" xfId="4" applyFont="1" applyBorder="1" applyAlignment="1">
      <alignment horizontal="center" vertical="center"/>
    </xf>
    <xf numFmtId="0" fontId="17" fillId="0" borderId="10" xfId="4" applyFont="1" applyBorder="1" applyAlignment="1">
      <alignment horizontal="center" vertical="center"/>
    </xf>
    <xf numFmtId="0" fontId="17" fillId="0" borderId="5" xfId="4" applyFont="1" applyBorder="1" applyAlignment="1">
      <alignment horizontal="center" vertical="center"/>
    </xf>
    <xf numFmtId="3" fontId="17" fillId="0" borderId="5" xfId="4" applyNumberFormat="1" applyFont="1" applyBorder="1" applyAlignment="1">
      <alignment horizontal="right" vertical="center"/>
    </xf>
    <xf numFmtId="0" fontId="17" fillId="0" borderId="45" xfId="4" applyFont="1" applyBorder="1" applyAlignment="1">
      <alignment horizontal="center" vertical="center"/>
    </xf>
    <xf numFmtId="41" fontId="5" fillId="0" borderId="0" xfId="4" applyNumberFormat="1" applyFont="1">
      <alignment vertical="center"/>
    </xf>
    <xf numFmtId="0" fontId="17" fillId="0" borderId="46" xfId="4" applyFont="1" applyBorder="1" applyAlignment="1">
      <alignment horizontal="center" vertical="center"/>
    </xf>
    <xf numFmtId="0" fontId="5" fillId="0" borderId="0" xfId="4" applyFont="1" applyAlignment="1">
      <alignment vertical="center" wrapText="1" shrinkToFit="1"/>
    </xf>
    <xf numFmtId="0" fontId="17" fillId="0" borderId="10" xfId="4" applyFont="1" applyBorder="1" applyAlignment="1">
      <alignment horizontal="center" vertical="center"/>
    </xf>
    <xf numFmtId="3" fontId="16" fillId="0" borderId="4" xfId="4" applyNumberFormat="1" applyFont="1" applyBorder="1">
      <alignment vertical="center"/>
    </xf>
    <xf numFmtId="3" fontId="16" fillId="0" borderId="11" xfId="4" applyNumberFormat="1" applyFont="1" applyBorder="1">
      <alignment vertical="center"/>
    </xf>
    <xf numFmtId="0" fontId="17" fillId="0" borderId="12" xfId="4" applyFont="1" applyBorder="1" applyAlignment="1">
      <alignment horizontal="center" vertical="center"/>
    </xf>
    <xf numFmtId="0" fontId="17" fillId="0" borderId="45" xfId="4" applyFont="1" applyBorder="1" applyAlignment="1">
      <alignment horizontal="center" vertical="center"/>
    </xf>
    <xf numFmtId="0" fontId="16" fillId="0" borderId="47" xfId="4" applyFont="1" applyBorder="1" applyAlignment="1">
      <alignment horizontal="center" vertical="center"/>
    </xf>
    <xf numFmtId="0" fontId="16" fillId="0" borderId="47" xfId="4" applyFont="1" applyBorder="1" applyAlignment="1">
      <alignment horizontal="center" vertical="center" shrinkToFit="1"/>
    </xf>
    <xf numFmtId="0" fontId="16" fillId="0" borderId="48" xfId="4" applyFont="1" applyBorder="1" applyAlignment="1">
      <alignment horizontal="center" vertical="center"/>
    </xf>
    <xf numFmtId="0" fontId="16" fillId="0" borderId="22" xfId="4" applyFont="1" applyBorder="1" applyAlignment="1">
      <alignment horizontal="center" vertical="center"/>
    </xf>
    <xf numFmtId="0" fontId="16" fillId="0" borderId="49" xfId="4" applyFont="1" applyBorder="1" applyAlignment="1">
      <alignment horizontal="center" vertical="center"/>
    </xf>
    <xf numFmtId="0" fontId="15" fillId="0" borderId="0" xfId="4" applyFont="1">
      <alignment vertical="center"/>
    </xf>
    <xf numFmtId="3" fontId="17" fillId="0" borderId="0" xfId="4" applyNumberFormat="1" applyFont="1" applyAlignment="1">
      <alignment horizontal="right" vertical="center"/>
    </xf>
    <xf numFmtId="41" fontId="17" fillId="0" borderId="0" xfId="4" applyNumberFormat="1" applyFont="1" applyAlignment="1">
      <alignment horizontal="right" vertical="center"/>
    </xf>
    <xf numFmtId="3" fontId="17" fillId="0" borderId="27" xfId="4" applyNumberFormat="1" applyFont="1" applyBorder="1" applyAlignment="1">
      <alignment horizontal="right" vertical="center"/>
    </xf>
    <xf numFmtId="3" fontId="17" fillId="0" borderId="2" xfId="4" applyNumberFormat="1" applyFont="1" applyBorder="1" applyAlignment="1">
      <alignment horizontal="right" vertical="center"/>
    </xf>
    <xf numFmtId="0" fontId="17" fillId="0" borderId="28" xfId="4" applyFont="1" applyBorder="1" applyAlignment="1">
      <alignment horizontal="center" vertical="center"/>
    </xf>
    <xf numFmtId="0" fontId="17" fillId="0" borderId="50" xfId="4" applyFont="1" applyBorder="1" applyAlignment="1">
      <alignment horizontal="center" vertical="center"/>
    </xf>
    <xf numFmtId="3" fontId="17" fillId="0" borderId="43" xfId="4" applyNumberFormat="1" applyFont="1" applyBorder="1" applyAlignment="1">
      <alignment horizontal="right" vertical="center"/>
    </xf>
    <xf numFmtId="3" fontId="17" fillId="0" borderId="31" xfId="4" applyNumberFormat="1" applyFont="1" applyBorder="1">
      <alignment vertical="center"/>
    </xf>
    <xf numFmtId="3" fontId="17" fillId="0" borderId="30" xfId="4" applyNumberFormat="1" applyFont="1" applyBorder="1" applyAlignment="1">
      <alignment horizontal="right" vertical="center"/>
    </xf>
    <xf numFmtId="3" fontId="17" fillId="0" borderId="33" xfId="4" applyNumberFormat="1" applyFont="1" applyBorder="1">
      <alignment vertical="center"/>
    </xf>
    <xf numFmtId="3" fontId="17" fillId="0" borderId="8" xfId="4" applyNumberFormat="1" applyFont="1" applyBorder="1" applyAlignment="1">
      <alignment horizontal="right" vertical="center"/>
    </xf>
    <xf numFmtId="0" fontId="18" fillId="0" borderId="0" xfId="4" applyFont="1">
      <alignment vertical="center"/>
    </xf>
    <xf numFmtId="3" fontId="16" fillId="0" borderId="4" xfId="4" applyNumberFormat="1" applyFont="1" applyBorder="1" applyAlignment="1">
      <alignment horizontal="right" vertical="center"/>
    </xf>
    <xf numFmtId="3" fontId="16" fillId="0" borderId="11" xfId="4" applyNumberFormat="1" applyFont="1" applyBorder="1" applyAlignment="1">
      <alignment horizontal="right" vertical="center"/>
    </xf>
    <xf numFmtId="0" fontId="19" fillId="0" borderId="0" xfId="4" applyFont="1" applyAlignment="1">
      <alignment horizontal="center" vertical="center"/>
    </xf>
    <xf numFmtId="0" fontId="20" fillId="0" borderId="0" xfId="4" applyFont="1" applyAlignment="1">
      <alignment horizontal="center" vertical="center"/>
    </xf>
  </cellXfs>
  <cellStyles count="5">
    <cellStyle name="표준" xfId="0" builtinId="0"/>
    <cellStyle name="표준 2" xfId="1" xr:uid="{B330D906-8E9F-430F-A57B-7639138B2ACC}"/>
    <cellStyle name="표준 2 2" xfId="3" xr:uid="{0B3DE457-E7F6-42C0-A704-C872FA97B148}"/>
    <cellStyle name="표준 2 3" xfId="4" xr:uid="{47768ABE-1EB7-4FA4-BD57-A67B56A77488}"/>
    <cellStyle name="표준 3" xfId="2" xr:uid="{87454516-01E0-4EF6-8722-4599DDA4DAC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48277;&#51064;&#51228;&#52636;&#50857;/&#44208;&#49328;&#49436;/1.2020&#45380;%20&#51116;&#44032;&#45432;&#51064;&#46028;&#48388;&#49468;&#53552;&#44208;&#49328;&#49436;(&#51068;&#48152;&#49324;&#50629;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48277;&#51064;&#51228;&#52636;&#50857;/&#44208;&#49328;&#49436;/2.2020&#45380;%20&#51116;&#44032;&#45432;&#51064;&#46028;&#48388;&#49468;&#53552;&#44208;&#49328;&#49436;(&#49885;&#49324;&#48176;&#45804;&#49324;&#50629;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&#48277;&#51064;&#51228;&#52636;&#50857;/&#44208;&#49328;&#49436;/3.2020&#45380;%20&#51116;&#44032;&#45432;&#51064;&#46028;&#48388;&#49468;&#53552;&#44208;&#49328;&#49436;(&#45432;&#51064;&#47582;&#52644;&#46028;&#48388;&#49436;&#48708;&#49828;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&#48277;&#51064;&#51228;&#52636;&#50857;/&#44208;&#49328;&#49436;/4.2020&#45380;%20&#51116;&#44032;&#45432;&#51064;&#46028;&#48388;&#49468;&#53552;&#44208;&#49328;&#49436;(&#48169;&#47928;&#50836;&#50577;)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&#48277;&#51064;&#51228;&#52636;&#50857;/&#44208;&#49328;&#49436;/5.2020&#45380;%20&#51116;&#44032;&#45432;&#51064;&#46028;&#48388;&#49468;&#53552;&#44208;&#49328;&#49436;(&#53945;&#48324;&#54924;&#44228;)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&#48277;&#51064;&#51228;&#52636;&#50857;/&#44208;&#49328;&#49436;/2020&#45380;%20&#45432;&#51064;&#48373;&#51648;&#49468;&#53552;&#49324;&#50629;&#51333;&#47308;%20&#44208;&#49328;&#49436;(&#45432;&#51064;&#46028;&#48388;&#51333;&#54633;)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표지"/>
      <sheetName val="세입결산서"/>
      <sheetName val="세출결산서"/>
    </sheetNames>
    <sheetDataSet>
      <sheetData sheetId="0" refreshError="1"/>
      <sheetData sheetId="1">
        <row r="13">
          <cell r="H13">
            <v>247798070</v>
          </cell>
        </row>
        <row r="25">
          <cell r="H25">
            <v>23115830</v>
          </cell>
        </row>
        <row r="34">
          <cell r="H34">
            <v>8024720</v>
          </cell>
        </row>
        <row r="49">
          <cell r="H49">
            <v>8769950</v>
          </cell>
        </row>
        <row r="61">
          <cell r="H61">
            <v>6073350</v>
          </cell>
        </row>
      </sheetData>
      <sheetData sheetId="2">
        <row r="19">
          <cell r="H19">
            <v>203074159</v>
          </cell>
        </row>
        <row r="28">
          <cell r="H28">
            <v>2875020</v>
          </cell>
        </row>
        <row r="49">
          <cell r="H49">
            <v>20362323</v>
          </cell>
        </row>
        <row r="61">
          <cell r="H61">
            <v>3434818</v>
          </cell>
        </row>
        <row r="70">
          <cell r="H70">
            <v>47134610</v>
          </cell>
        </row>
        <row r="79">
          <cell r="H79">
            <v>1830000</v>
          </cell>
        </row>
        <row r="88">
          <cell r="H88">
            <v>0</v>
          </cell>
        </row>
        <row r="100">
          <cell r="H100">
            <v>732108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표지"/>
      <sheetName val="세입결산서"/>
      <sheetName val="세출결산서"/>
    </sheetNames>
    <sheetDataSet>
      <sheetData sheetId="0" refreshError="1"/>
      <sheetData sheetId="1">
        <row r="13">
          <cell r="H13">
            <v>37524000</v>
          </cell>
        </row>
        <row r="22">
          <cell r="H22">
            <v>141300</v>
          </cell>
        </row>
        <row r="31">
          <cell r="H31">
            <v>24715</v>
          </cell>
        </row>
        <row r="40">
          <cell r="H40">
            <v>1673</v>
          </cell>
        </row>
      </sheetData>
      <sheetData sheetId="2">
        <row r="13">
          <cell r="H13">
            <v>1092016</v>
          </cell>
        </row>
        <row r="22">
          <cell r="H22">
            <v>35085300</v>
          </cell>
        </row>
        <row r="31">
          <cell r="H31">
            <v>24720</v>
          </cell>
        </row>
        <row r="40">
          <cell r="H40">
            <v>1489651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표지"/>
      <sheetName val="세입결산서"/>
      <sheetName val="세출결산서"/>
    </sheetNames>
    <sheetDataSet>
      <sheetData sheetId="0" refreshError="1"/>
      <sheetData sheetId="1">
        <row r="13">
          <cell r="H13">
            <v>627487060</v>
          </cell>
        </row>
        <row r="25">
          <cell r="H25">
            <v>800000</v>
          </cell>
        </row>
        <row r="28">
          <cell r="H28">
            <v>1830000</v>
          </cell>
        </row>
        <row r="46">
          <cell r="H46">
            <v>21961</v>
          </cell>
        </row>
      </sheetData>
      <sheetData sheetId="2">
        <row r="16">
          <cell r="H16">
            <v>564591490</v>
          </cell>
        </row>
        <row r="25">
          <cell r="H25">
            <v>768500</v>
          </cell>
        </row>
        <row r="43">
          <cell r="H43">
            <v>17484966</v>
          </cell>
        </row>
        <row r="49">
          <cell r="H49">
            <v>35143130</v>
          </cell>
        </row>
        <row r="58">
          <cell r="H58">
            <v>25200</v>
          </cell>
        </row>
        <row r="67">
          <cell r="H67">
            <v>154010</v>
          </cell>
        </row>
        <row r="85">
          <cell r="H85">
            <v>10759712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표지"/>
      <sheetName val="세입결산서"/>
      <sheetName val="세출결산서"/>
    </sheetNames>
    <sheetDataSet>
      <sheetData sheetId="0" refreshError="1"/>
      <sheetData sheetId="1">
        <row r="13">
          <cell r="H13">
            <v>18435190</v>
          </cell>
        </row>
        <row r="25">
          <cell r="H25">
            <v>300723380</v>
          </cell>
        </row>
        <row r="37">
          <cell r="H37">
            <v>39360441</v>
          </cell>
        </row>
        <row r="52">
          <cell r="H52">
            <v>21704241</v>
          </cell>
        </row>
      </sheetData>
      <sheetData sheetId="2">
        <row r="19">
          <cell r="H19">
            <v>272395180</v>
          </cell>
        </row>
        <row r="28">
          <cell r="H28">
            <v>752360</v>
          </cell>
        </row>
        <row r="49">
          <cell r="H49">
            <v>24670193</v>
          </cell>
        </row>
        <row r="67">
          <cell r="H67">
            <v>5384812</v>
          </cell>
        </row>
        <row r="76">
          <cell r="H76">
            <v>4784680</v>
          </cell>
        </row>
        <row r="85">
          <cell r="H85">
            <v>8116100</v>
          </cell>
        </row>
        <row r="94">
          <cell r="H94">
            <v>0</v>
          </cell>
        </row>
        <row r="103">
          <cell r="H103">
            <v>0</v>
          </cell>
        </row>
        <row r="115">
          <cell r="H115">
            <v>14000000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표지"/>
      <sheetName val="세입결산서"/>
      <sheetName val="세출결산서"/>
    </sheetNames>
    <sheetDataSet>
      <sheetData sheetId="0" refreshError="1"/>
      <sheetData sheetId="1">
        <row r="13">
          <cell r="H13">
            <v>13887769</v>
          </cell>
        </row>
        <row r="22">
          <cell r="H22">
            <v>16640057</v>
          </cell>
        </row>
        <row r="31">
          <cell r="H31">
            <v>7251</v>
          </cell>
        </row>
        <row r="43">
          <cell r="H43">
            <v>14000000</v>
          </cell>
        </row>
      </sheetData>
      <sheetData sheetId="2">
        <row r="16">
          <cell r="H16">
            <v>14875300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표지"/>
      <sheetName val="세입결산서"/>
      <sheetName val="세출결산서"/>
    </sheetNames>
    <sheetDataSet>
      <sheetData sheetId="0" refreshError="1"/>
      <sheetData sheetId="1">
        <row r="11">
          <cell r="I11">
            <v>8000000</v>
          </cell>
        </row>
        <row r="12">
          <cell r="I12">
            <v>2060640</v>
          </cell>
        </row>
        <row r="20">
          <cell r="I20">
            <v>15000000</v>
          </cell>
        </row>
        <row r="21">
          <cell r="I21">
            <v>12309619</v>
          </cell>
        </row>
        <row r="23">
          <cell r="I23">
            <v>0</v>
          </cell>
        </row>
        <row r="24">
          <cell r="I24">
            <v>0</v>
          </cell>
        </row>
        <row r="26">
          <cell r="I26">
            <v>460000</v>
          </cell>
        </row>
        <row r="27">
          <cell r="I27">
            <v>760</v>
          </cell>
        </row>
      </sheetData>
      <sheetData sheetId="2">
        <row r="17">
          <cell r="I17">
            <v>0</v>
          </cell>
        </row>
        <row r="18">
          <cell r="H18">
            <v>0</v>
          </cell>
        </row>
        <row r="26">
          <cell r="I26">
            <v>0</v>
          </cell>
        </row>
        <row r="27">
          <cell r="H27">
            <v>0</v>
          </cell>
        </row>
        <row r="44">
          <cell r="I44">
            <v>0</v>
          </cell>
        </row>
        <row r="45">
          <cell r="H45">
            <v>0</v>
          </cell>
        </row>
        <row r="59">
          <cell r="I59">
            <v>0</v>
          </cell>
        </row>
        <row r="63">
          <cell r="H63">
            <v>0</v>
          </cell>
        </row>
        <row r="68">
          <cell r="I68">
            <v>0</v>
          </cell>
        </row>
        <row r="72">
          <cell r="H72">
            <v>0</v>
          </cell>
        </row>
        <row r="77">
          <cell r="I77">
            <v>22960000</v>
          </cell>
        </row>
        <row r="78">
          <cell r="I78">
            <v>13887769</v>
          </cell>
        </row>
        <row r="84">
          <cell r="I84">
            <v>483250</v>
          </cell>
        </row>
        <row r="86">
          <cell r="I86">
            <v>500000</v>
          </cell>
        </row>
        <row r="95">
          <cell r="I9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EDF8B2-909B-4E7E-8E69-B70624F274A0}">
  <dimension ref="A1:E24"/>
  <sheetViews>
    <sheetView tabSelected="1" view="pageBreakPreview" zoomScaleNormal="100" zoomScaleSheetLayoutView="100" workbookViewId="0">
      <selection activeCell="D7" sqref="D7"/>
    </sheetView>
  </sheetViews>
  <sheetFormatPr defaultRowHeight="13.5" x14ac:dyDescent="0.3"/>
  <cols>
    <col min="1" max="1" width="16.75" style="2" customWidth="1"/>
    <col min="2" max="2" width="17.875" style="2" customWidth="1"/>
    <col min="3" max="5" width="15.5" style="2" customWidth="1"/>
    <col min="6" max="16384" width="9" style="1"/>
  </cols>
  <sheetData>
    <row r="1" spans="1:5" ht="39" customHeight="1" x14ac:dyDescent="0.3">
      <c r="A1" s="51" t="s">
        <v>27</v>
      </c>
      <c r="B1" s="50"/>
      <c r="C1" s="50"/>
      <c r="D1" s="50"/>
      <c r="E1" s="49"/>
    </row>
    <row r="2" spans="1:5" ht="20.25" customHeight="1" x14ac:dyDescent="0.3">
      <c r="A2" s="48"/>
      <c r="B2" s="47"/>
      <c r="C2" s="47"/>
      <c r="D2" s="47"/>
      <c r="E2" s="32" t="s">
        <v>26</v>
      </c>
    </row>
    <row r="3" spans="1:5" ht="21" customHeight="1" x14ac:dyDescent="0.3">
      <c r="A3" s="31" t="s">
        <v>25</v>
      </c>
      <c r="B3" s="30"/>
      <c r="C3" s="29"/>
      <c r="D3" s="29"/>
      <c r="E3" s="28"/>
    </row>
    <row r="4" spans="1:5" ht="21" customHeight="1" thickBot="1" x14ac:dyDescent="0.35">
      <c r="A4" s="27" t="s">
        <v>16</v>
      </c>
      <c r="B4" s="26" t="s">
        <v>15</v>
      </c>
      <c r="C4" s="25" t="s">
        <v>14</v>
      </c>
      <c r="D4" s="24" t="s">
        <v>13</v>
      </c>
      <c r="E4" s="23" t="s">
        <v>12</v>
      </c>
    </row>
    <row r="5" spans="1:5" ht="21" customHeight="1" thickTop="1" x14ac:dyDescent="0.3">
      <c r="A5" s="22" t="s">
        <v>24</v>
      </c>
      <c r="B5" s="21"/>
      <c r="C5" s="20">
        <v>289595000</v>
      </c>
      <c r="D5" s="20">
        <f>D6+D7+D8+D9+D10</f>
        <v>293781920</v>
      </c>
      <c r="E5" s="19">
        <f>D5-C5</f>
        <v>4186920</v>
      </c>
    </row>
    <row r="6" spans="1:5" ht="21" customHeight="1" x14ac:dyDescent="0.3">
      <c r="A6" s="14" t="s">
        <v>23</v>
      </c>
      <c r="B6" s="13" t="s">
        <v>23</v>
      </c>
      <c r="C6" s="46">
        <v>247798070</v>
      </c>
      <c r="D6" s="46">
        <f>[1]세입결산서!H13</f>
        <v>247798070</v>
      </c>
      <c r="E6" s="43">
        <f>D6-C6</f>
        <v>0</v>
      </c>
    </row>
    <row r="7" spans="1:5" ht="21" customHeight="1" x14ac:dyDescent="0.3">
      <c r="A7" s="11" t="s">
        <v>22</v>
      </c>
      <c r="B7" s="13" t="s">
        <v>22</v>
      </c>
      <c r="C7" s="46">
        <v>18661900</v>
      </c>
      <c r="D7" s="46">
        <f>[1]세입결산서!H25</f>
        <v>23115830</v>
      </c>
      <c r="E7" s="43">
        <f>D7-C7</f>
        <v>4453930</v>
      </c>
    </row>
    <row r="8" spans="1:5" ht="21" customHeight="1" x14ac:dyDescent="0.3">
      <c r="A8" s="11" t="s">
        <v>21</v>
      </c>
      <c r="B8" s="13" t="s">
        <v>21</v>
      </c>
      <c r="C8" s="44">
        <v>8000000</v>
      </c>
      <c r="D8" s="44">
        <f>[1]세입결산서!H34</f>
        <v>8024720</v>
      </c>
      <c r="E8" s="43">
        <f>D8-C8</f>
        <v>24720</v>
      </c>
    </row>
    <row r="9" spans="1:5" ht="21" customHeight="1" x14ac:dyDescent="0.3">
      <c r="A9" s="45" t="s">
        <v>20</v>
      </c>
      <c r="B9" s="17" t="s">
        <v>20</v>
      </c>
      <c r="C9" s="44">
        <v>8648667</v>
      </c>
      <c r="D9" s="44">
        <f>[1]세입결산서!H49</f>
        <v>8769950</v>
      </c>
      <c r="E9" s="43">
        <f>D9-C9</f>
        <v>121283</v>
      </c>
    </row>
    <row r="10" spans="1:5" ht="21" customHeight="1" x14ac:dyDescent="0.3">
      <c r="A10" s="42" t="s">
        <v>19</v>
      </c>
      <c r="B10" s="41" t="s">
        <v>19</v>
      </c>
      <c r="C10" s="5">
        <v>6486363</v>
      </c>
      <c r="D10" s="5">
        <f>[1]세입결산서!H61</f>
        <v>6073350</v>
      </c>
      <c r="E10" s="40">
        <f>D10-C10</f>
        <v>-413013</v>
      </c>
    </row>
    <row r="11" spans="1:5" ht="21" customHeight="1" x14ac:dyDescent="0.3">
      <c r="A11" s="39"/>
      <c r="B11" s="38"/>
      <c r="C11" s="37"/>
      <c r="D11" s="36"/>
      <c r="E11" s="35"/>
    </row>
    <row r="12" spans="1:5" ht="21" customHeight="1" x14ac:dyDescent="0.3">
      <c r="A12" s="34"/>
      <c r="B12" s="33"/>
      <c r="C12" s="33"/>
      <c r="D12" s="33"/>
      <c r="E12" s="32" t="s">
        <v>18</v>
      </c>
    </row>
    <row r="13" spans="1:5" ht="21" customHeight="1" x14ac:dyDescent="0.3">
      <c r="A13" s="31" t="s">
        <v>17</v>
      </c>
      <c r="B13" s="30"/>
      <c r="C13" s="29"/>
      <c r="D13" s="29"/>
      <c r="E13" s="28"/>
    </row>
    <row r="14" spans="1:5" ht="21" customHeight="1" thickBot="1" x14ac:dyDescent="0.35">
      <c r="A14" s="27" t="s">
        <v>16</v>
      </c>
      <c r="B14" s="26" t="s">
        <v>15</v>
      </c>
      <c r="C14" s="25" t="s">
        <v>14</v>
      </c>
      <c r="D14" s="24" t="s">
        <v>13</v>
      </c>
      <c r="E14" s="23" t="s">
        <v>12</v>
      </c>
    </row>
    <row r="15" spans="1:5" ht="21" customHeight="1" thickTop="1" x14ac:dyDescent="0.3">
      <c r="A15" s="22" t="s">
        <v>11</v>
      </c>
      <c r="B15" s="21"/>
      <c r="C15" s="20">
        <v>289595000</v>
      </c>
      <c r="D15" s="20">
        <f>SUM(D16:D23)</f>
        <v>279443038</v>
      </c>
      <c r="E15" s="19">
        <f>D15-C15</f>
        <v>-10151962</v>
      </c>
    </row>
    <row r="16" spans="1:5" ht="21" customHeight="1" x14ac:dyDescent="0.3">
      <c r="A16" s="18" t="s">
        <v>10</v>
      </c>
      <c r="B16" s="16" t="s">
        <v>9</v>
      </c>
      <c r="C16" s="15">
        <v>203394159</v>
      </c>
      <c r="D16" s="15">
        <f>[1]세출결산서!H19</f>
        <v>203074159</v>
      </c>
      <c r="E16" s="8">
        <f>D16-C16</f>
        <v>-320000</v>
      </c>
    </row>
    <row r="17" spans="1:5" ht="21" customHeight="1" x14ac:dyDescent="0.3">
      <c r="A17" s="18"/>
      <c r="B17" s="16" t="s">
        <v>8</v>
      </c>
      <c r="C17" s="15">
        <v>3530000</v>
      </c>
      <c r="D17" s="15">
        <f>[1]세출결산서!H28</f>
        <v>2875020</v>
      </c>
      <c r="E17" s="8">
        <f>D17-C17</f>
        <v>-654980</v>
      </c>
    </row>
    <row r="18" spans="1:5" ht="21" customHeight="1" x14ac:dyDescent="0.3">
      <c r="A18" s="18"/>
      <c r="B18" s="17" t="s">
        <v>7</v>
      </c>
      <c r="C18" s="15">
        <v>21850000</v>
      </c>
      <c r="D18" s="15">
        <f>[1]세출결산서!H49</f>
        <v>20362323</v>
      </c>
      <c r="E18" s="8">
        <f>D18-C18</f>
        <v>-1487677</v>
      </c>
    </row>
    <row r="19" spans="1:5" ht="21" customHeight="1" x14ac:dyDescent="0.3">
      <c r="A19" s="11" t="s">
        <v>6</v>
      </c>
      <c r="B19" s="16" t="s">
        <v>5</v>
      </c>
      <c r="C19" s="15">
        <v>4000000</v>
      </c>
      <c r="D19" s="15">
        <f>[1]세출결산서!H61</f>
        <v>3434818</v>
      </c>
      <c r="E19" s="8">
        <f>D19-C19</f>
        <v>-565182</v>
      </c>
    </row>
    <row r="20" spans="1:5" ht="21" customHeight="1" x14ac:dyDescent="0.3">
      <c r="A20" s="14" t="s">
        <v>4</v>
      </c>
      <c r="B20" s="13" t="s">
        <v>3</v>
      </c>
      <c r="C20" s="12">
        <v>54022200</v>
      </c>
      <c r="D20" s="12">
        <f>[1]세출결산서!H70</f>
        <v>47134610</v>
      </c>
      <c r="E20" s="8">
        <f>D20-C20</f>
        <v>-6887590</v>
      </c>
    </row>
    <row r="21" spans="1:5" ht="21" customHeight="1" x14ac:dyDescent="0.3">
      <c r="A21" s="11" t="s">
        <v>2</v>
      </c>
      <c r="B21" s="10" t="s">
        <v>2</v>
      </c>
      <c r="C21" s="9">
        <v>2040000</v>
      </c>
      <c r="D21" s="9">
        <f>[1]세출결산서!H79</f>
        <v>1830000</v>
      </c>
      <c r="E21" s="8">
        <f>D21-C21</f>
        <v>-210000</v>
      </c>
    </row>
    <row r="22" spans="1:5" ht="21" customHeight="1" x14ac:dyDescent="0.3">
      <c r="A22" s="11" t="s">
        <v>1</v>
      </c>
      <c r="B22" s="10" t="s">
        <v>1</v>
      </c>
      <c r="C22" s="9">
        <v>10000</v>
      </c>
      <c r="D22" s="9">
        <f>[1]세출결산서!H88</f>
        <v>0</v>
      </c>
      <c r="E22" s="8">
        <f>D22-C22</f>
        <v>-10000</v>
      </c>
    </row>
    <row r="23" spans="1:5" ht="21" customHeight="1" x14ac:dyDescent="0.3">
      <c r="A23" s="7" t="s">
        <v>0</v>
      </c>
      <c r="B23" s="6" t="s">
        <v>0</v>
      </c>
      <c r="C23" s="5">
        <v>748641</v>
      </c>
      <c r="D23" s="5">
        <f>[1]세출결산서!H100</f>
        <v>732108</v>
      </c>
      <c r="E23" s="4">
        <f>D23-C23</f>
        <v>-16533</v>
      </c>
    </row>
    <row r="24" spans="1:5" x14ac:dyDescent="0.3">
      <c r="A24" s="3"/>
      <c r="B24" s="3"/>
    </row>
  </sheetData>
  <mergeCells count="6">
    <mergeCell ref="A1:E1"/>
    <mergeCell ref="A3:E3"/>
    <mergeCell ref="A5:B5"/>
    <mergeCell ref="A13:E13"/>
    <mergeCell ref="A16:A18"/>
    <mergeCell ref="A15:B15"/>
  </mergeCells>
  <phoneticPr fontId="2" type="noConversion"/>
  <pageMargins left="0.78740157480314965" right="0.74803149606299213" top="0.98425196850393704" bottom="0.98425196850393704" header="0.51181102362204722" footer="0.51181102362204722"/>
  <pageSetup paperSize="9" scale="97" firstPageNumber="185" orientation="portrait" useFirstPageNumber="1" r:id="rId1"/>
  <headerFooter>
    <oddFooter>&amp;R&amp;"굴림,보통"&amp;9참좋은재가노인돌봄센터 (2021. 02.17)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7F3983-7E8F-4475-AF20-85B00C405D6E}">
  <dimension ref="A1:E19"/>
  <sheetViews>
    <sheetView view="pageBreakPreview" zoomScaleSheetLayoutView="100" workbookViewId="0">
      <selection activeCell="J14" sqref="J14"/>
    </sheetView>
  </sheetViews>
  <sheetFormatPr defaultRowHeight="13.5" x14ac:dyDescent="0.3"/>
  <cols>
    <col min="1" max="1" width="16.75" style="53" customWidth="1"/>
    <col min="2" max="2" width="17.875" style="53" customWidth="1"/>
    <col min="3" max="5" width="15.5" style="53" customWidth="1"/>
    <col min="6" max="16384" width="9" style="52"/>
  </cols>
  <sheetData>
    <row r="1" spans="1:5" ht="39" customHeight="1" x14ac:dyDescent="0.3">
      <c r="A1" s="97" t="s">
        <v>33</v>
      </c>
      <c r="B1" s="96"/>
      <c r="C1" s="96"/>
      <c r="D1" s="96"/>
      <c r="E1" s="96"/>
    </row>
    <row r="2" spans="1:5" ht="18" customHeight="1" x14ac:dyDescent="0.3">
      <c r="A2" s="95"/>
      <c r="B2" s="95"/>
      <c r="C2" s="95"/>
      <c r="D2" s="95"/>
      <c r="E2" s="94" t="s">
        <v>18</v>
      </c>
    </row>
    <row r="3" spans="1:5" ht="21" customHeight="1" x14ac:dyDescent="0.3">
      <c r="A3" s="80" t="s">
        <v>25</v>
      </c>
      <c r="B3" s="79"/>
      <c r="C3" s="78"/>
      <c r="D3" s="78"/>
      <c r="E3" s="77"/>
    </row>
    <row r="4" spans="1:5" ht="21" customHeight="1" thickBot="1" x14ac:dyDescent="0.35">
      <c r="A4" s="76" t="s">
        <v>16</v>
      </c>
      <c r="B4" s="75" t="s">
        <v>15</v>
      </c>
      <c r="C4" s="74" t="s">
        <v>14</v>
      </c>
      <c r="D4" s="74" t="s">
        <v>13</v>
      </c>
      <c r="E4" s="73" t="s">
        <v>12</v>
      </c>
    </row>
    <row r="5" spans="1:5" ht="21" customHeight="1" thickTop="1" x14ac:dyDescent="0.3">
      <c r="A5" s="72" t="s">
        <v>24</v>
      </c>
      <c r="B5" s="93"/>
      <c r="C5" s="70">
        <v>37894000</v>
      </c>
      <c r="D5" s="70">
        <f>D6+D7+D8+D9</f>
        <v>37691688</v>
      </c>
      <c r="E5" s="69">
        <f>D5-C5</f>
        <v>-202312</v>
      </c>
    </row>
    <row r="6" spans="1:5" ht="21" customHeight="1" x14ac:dyDescent="0.3">
      <c r="A6" s="63" t="s">
        <v>23</v>
      </c>
      <c r="B6" s="65" t="s">
        <v>23</v>
      </c>
      <c r="C6" s="92">
        <v>37524000</v>
      </c>
      <c r="D6" s="92">
        <f>[2]세입결산서!H13</f>
        <v>37524000</v>
      </c>
      <c r="E6" s="88">
        <f>D6-C6</f>
        <v>0</v>
      </c>
    </row>
    <row r="7" spans="1:5" ht="21" customHeight="1" x14ac:dyDescent="0.3">
      <c r="A7" s="66" t="s">
        <v>32</v>
      </c>
      <c r="B7" s="65" t="s">
        <v>32</v>
      </c>
      <c r="C7" s="92">
        <v>341300</v>
      </c>
      <c r="D7" s="92">
        <f>[2]세입결산서!H22</f>
        <v>141300</v>
      </c>
      <c r="E7" s="88">
        <f>D7-C7</f>
        <v>-200000</v>
      </c>
    </row>
    <row r="8" spans="1:5" ht="21" customHeight="1" x14ac:dyDescent="0.3">
      <c r="A8" s="91" t="s">
        <v>20</v>
      </c>
      <c r="B8" s="90" t="s">
        <v>20</v>
      </c>
      <c r="C8" s="89">
        <v>24715</v>
      </c>
      <c r="D8" s="89">
        <f>[2]세입결산서!H31</f>
        <v>24715</v>
      </c>
      <c r="E8" s="88">
        <f>D8-C8</f>
        <v>0</v>
      </c>
    </row>
    <row r="9" spans="1:5" ht="21" customHeight="1" x14ac:dyDescent="0.3">
      <c r="A9" s="59" t="s">
        <v>31</v>
      </c>
      <c r="B9" s="58" t="s">
        <v>19</v>
      </c>
      <c r="C9" s="57">
        <v>3985</v>
      </c>
      <c r="D9" s="57">
        <f>[2]세입결산서!H40</f>
        <v>1673</v>
      </c>
      <c r="E9" s="87">
        <f>D9-C9</f>
        <v>-2312</v>
      </c>
    </row>
    <row r="10" spans="1:5" ht="21" customHeight="1" x14ac:dyDescent="0.3">
      <c r="A10" s="86"/>
      <c r="B10" s="86"/>
      <c r="C10" s="85"/>
      <c r="D10" s="84"/>
      <c r="E10" s="83"/>
    </row>
    <row r="11" spans="1:5" ht="21" customHeight="1" x14ac:dyDescent="0.3">
      <c r="A11" s="82"/>
      <c r="B11" s="82"/>
      <c r="C11" s="82"/>
      <c r="D11" s="82"/>
      <c r="E11" s="81" t="s">
        <v>18</v>
      </c>
    </row>
    <row r="12" spans="1:5" ht="21" customHeight="1" x14ac:dyDescent="0.3">
      <c r="A12" s="80" t="s">
        <v>17</v>
      </c>
      <c r="B12" s="79"/>
      <c r="C12" s="78"/>
      <c r="D12" s="78"/>
      <c r="E12" s="77"/>
    </row>
    <row r="13" spans="1:5" ht="21" customHeight="1" thickBot="1" x14ac:dyDescent="0.35">
      <c r="A13" s="76" t="s">
        <v>16</v>
      </c>
      <c r="B13" s="75" t="s">
        <v>15</v>
      </c>
      <c r="C13" s="74" t="s">
        <v>14</v>
      </c>
      <c r="D13" s="74" t="s">
        <v>13</v>
      </c>
      <c r="E13" s="73" t="s">
        <v>12</v>
      </c>
    </row>
    <row r="14" spans="1:5" ht="21" customHeight="1" thickTop="1" x14ac:dyDescent="0.3">
      <c r="A14" s="72" t="s">
        <v>11</v>
      </c>
      <c r="B14" s="71"/>
      <c r="C14" s="70">
        <v>37894000</v>
      </c>
      <c r="D14" s="70">
        <f>SUM(D15:D18)</f>
        <v>37691687</v>
      </c>
      <c r="E14" s="69">
        <f>D14-C14</f>
        <v>-202313</v>
      </c>
    </row>
    <row r="15" spans="1:5" ht="21" customHeight="1" x14ac:dyDescent="0.3">
      <c r="A15" s="66" t="s">
        <v>10</v>
      </c>
      <c r="B15" s="68" t="s">
        <v>30</v>
      </c>
      <c r="C15" s="67">
        <v>1000000</v>
      </c>
      <c r="D15" s="67">
        <f>[2]세출결산서!H13</f>
        <v>1092016</v>
      </c>
      <c r="E15" s="60">
        <f>D15-C15</f>
        <v>92016</v>
      </c>
    </row>
    <row r="16" spans="1:5" ht="21" customHeight="1" x14ac:dyDescent="0.3">
      <c r="A16" s="66" t="s">
        <v>4</v>
      </c>
      <c r="B16" s="65" t="s">
        <v>29</v>
      </c>
      <c r="C16" s="64">
        <v>35085300</v>
      </c>
      <c r="D16" s="64">
        <f>[2]세출결산서!H22</f>
        <v>35085300</v>
      </c>
      <c r="E16" s="60">
        <f>D16-C16</f>
        <v>0</v>
      </c>
    </row>
    <row r="17" spans="1:5" ht="21" customHeight="1" x14ac:dyDescent="0.3">
      <c r="A17" s="63" t="s">
        <v>28</v>
      </c>
      <c r="B17" s="62" t="s">
        <v>28</v>
      </c>
      <c r="C17" s="61">
        <v>0</v>
      </c>
      <c r="D17" s="61">
        <f>[2]세출결산서!H31</f>
        <v>24720</v>
      </c>
      <c r="E17" s="60">
        <f>D17-C17</f>
        <v>24720</v>
      </c>
    </row>
    <row r="18" spans="1:5" ht="21" customHeight="1" x14ac:dyDescent="0.3">
      <c r="A18" s="59" t="s">
        <v>0</v>
      </c>
      <c r="B18" s="58" t="s">
        <v>0</v>
      </c>
      <c r="C18" s="57">
        <v>1808700</v>
      </c>
      <c r="D18" s="57">
        <f>[2]세출결산서!H40</f>
        <v>1489651</v>
      </c>
      <c r="E18" s="56">
        <f>D18-C18</f>
        <v>-319049</v>
      </c>
    </row>
    <row r="19" spans="1:5" x14ac:dyDescent="0.3">
      <c r="A19" s="55"/>
      <c r="B19" s="55"/>
      <c r="E19" s="54"/>
    </row>
  </sheetData>
  <mergeCells count="5">
    <mergeCell ref="A1:E1"/>
    <mergeCell ref="A3:E3"/>
    <mergeCell ref="A5:B5"/>
    <mergeCell ref="A12:E12"/>
    <mergeCell ref="A14:B14"/>
  </mergeCells>
  <phoneticPr fontId="2" type="noConversion"/>
  <pageMargins left="0.78740157480314965" right="0.74803149606299213" top="0.98425196850393704" bottom="0.98425196850393704" header="0.51181102362204722" footer="0.51181102362204722"/>
  <pageSetup paperSize="9" scale="97" firstPageNumber="69" orientation="portrait" useFirstPageNumber="1" r:id="rId1"/>
  <headerFooter>
    <oddFooter>&amp;R참좋은재가노인돌봄센터 (2021. 02.17)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B49610-F252-40B8-A0F7-4E9182B11F6C}">
  <dimension ref="A1:E21"/>
  <sheetViews>
    <sheetView view="pageBreakPreview" zoomScaleNormal="100" zoomScaleSheetLayoutView="100" workbookViewId="0">
      <selection activeCell="C13" sqref="C13"/>
    </sheetView>
  </sheetViews>
  <sheetFormatPr defaultRowHeight="13.5" x14ac:dyDescent="0.3"/>
  <cols>
    <col min="1" max="1" width="16.75" style="2" customWidth="1"/>
    <col min="2" max="2" width="17.875" style="2" customWidth="1"/>
    <col min="3" max="5" width="15.5" style="2" customWidth="1"/>
    <col min="6" max="16384" width="9" style="1"/>
  </cols>
  <sheetData>
    <row r="1" spans="1:5" ht="39" customHeight="1" x14ac:dyDescent="0.3">
      <c r="A1" s="100" t="s">
        <v>35</v>
      </c>
      <c r="B1" s="100"/>
      <c r="C1" s="100"/>
      <c r="D1" s="100"/>
      <c r="E1" s="100"/>
    </row>
    <row r="2" spans="1:5" ht="20.25" customHeight="1" x14ac:dyDescent="0.3">
      <c r="A2" s="47"/>
      <c r="B2" s="47"/>
      <c r="C2" s="47"/>
      <c r="D2" s="47"/>
      <c r="E2" s="98" t="s">
        <v>26</v>
      </c>
    </row>
    <row r="3" spans="1:5" ht="21" customHeight="1" x14ac:dyDescent="0.3">
      <c r="A3" s="31" t="s">
        <v>25</v>
      </c>
      <c r="B3" s="30"/>
      <c r="C3" s="29"/>
      <c r="D3" s="29"/>
      <c r="E3" s="28"/>
    </row>
    <row r="4" spans="1:5" ht="21" customHeight="1" thickBot="1" x14ac:dyDescent="0.35">
      <c r="A4" s="27" t="s">
        <v>16</v>
      </c>
      <c r="B4" s="26" t="s">
        <v>15</v>
      </c>
      <c r="C4" s="25" t="s">
        <v>14</v>
      </c>
      <c r="D4" s="24" t="s">
        <v>34</v>
      </c>
      <c r="E4" s="23" t="s">
        <v>12</v>
      </c>
    </row>
    <row r="5" spans="1:5" ht="21" customHeight="1" thickTop="1" x14ac:dyDescent="0.3">
      <c r="A5" s="22" t="s">
        <v>24</v>
      </c>
      <c r="B5" s="21"/>
      <c r="C5" s="20">
        <v>631410000</v>
      </c>
      <c r="D5" s="20">
        <f>D6+D7+D8+D9</f>
        <v>630139021</v>
      </c>
      <c r="E5" s="19">
        <f>D5-C5</f>
        <v>-1270979</v>
      </c>
    </row>
    <row r="6" spans="1:5" ht="21" customHeight="1" x14ac:dyDescent="0.3">
      <c r="A6" s="14" t="s">
        <v>23</v>
      </c>
      <c r="B6" s="13" t="s">
        <v>23</v>
      </c>
      <c r="C6" s="46">
        <v>627487060</v>
      </c>
      <c r="D6" s="46">
        <f>[3]세입결산서!H13</f>
        <v>627487060</v>
      </c>
      <c r="E6" s="43">
        <f>D6-C6</f>
        <v>0</v>
      </c>
    </row>
    <row r="7" spans="1:5" ht="21" customHeight="1" x14ac:dyDescent="0.3">
      <c r="A7" s="11" t="s">
        <v>22</v>
      </c>
      <c r="B7" s="13" t="s">
        <v>22</v>
      </c>
      <c r="C7" s="46">
        <v>900000</v>
      </c>
      <c r="D7" s="46">
        <f>[3]세입결산서!H25</f>
        <v>800000</v>
      </c>
      <c r="E7" s="43">
        <f>D7-C7</f>
        <v>-100000</v>
      </c>
    </row>
    <row r="8" spans="1:5" ht="21" customHeight="1" x14ac:dyDescent="0.3">
      <c r="A8" s="11" t="s">
        <v>21</v>
      </c>
      <c r="B8" s="13" t="s">
        <v>21</v>
      </c>
      <c r="C8" s="44">
        <v>2400000</v>
      </c>
      <c r="D8" s="44">
        <f>[3]세입결산서!H28</f>
        <v>1830000</v>
      </c>
      <c r="E8" s="43">
        <f>D8-C8</f>
        <v>-570000</v>
      </c>
    </row>
    <row r="9" spans="1:5" ht="21" customHeight="1" x14ac:dyDescent="0.3">
      <c r="A9" s="42" t="s">
        <v>31</v>
      </c>
      <c r="B9" s="41" t="s">
        <v>19</v>
      </c>
      <c r="C9" s="5">
        <v>622940</v>
      </c>
      <c r="D9" s="5">
        <f>[3]세입결산서!H46</f>
        <v>21961</v>
      </c>
      <c r="E9" s="40">
        <f>D9-C9</f>
        <v>-600979</v>
      </c>
    </row>
    <row r="10" spans="1:5" ht="21" customHeight="1" x14ac:dyDescent="0.3">
      <c r="A10" s="38"/>
      <c r="B10" s="38"/>
      <c r="C10" s="37"/>
      <c r="D10" s="36"/>
      <c r="E10" s="99"/>
    </row>
    <row r="11" spans="1:5" ht="21" customHeight="1" x14ac:dyDescent="0.3">
      <c r="A11" s="33"/>
      <c r="B11" s="33"/>
      <c r="C11" s="33"/>
      <c r="D11" s="33"/>
      <c r="E11" s="98" t="s">
        <v>18</v>
      </c>
    </row>
    <row r="12" spans="1:5" ht="21" customHeight="1" x14ac:dyDescent="0.3">
      <c r="A12" s="31" t="s">
        <v>17</v>
      </c>
      <c r="B12" s="30"/>
      <c r="C12" s="29"/>
      <c r="D12" s="29"/>
      <c r="E12" s="28"/>
    </row>
    <row r="13" spans="1:5" ht="21" customHeight="1" thickBot="1" x14ac:dyDescent="0.35">
      <c r="A13" s="27" t="s">
        <v>16</v>
      </c>
      <c r="B13" s="26" t="s">
        <v>15</v>
      </c>
      <c r="C13" s="25" t="s">
        <v>14</v>
      </c>
      <c r="D13" s="24" t="s">
        <v>13</v>
      </c>
      <c r="E13" s="23" t="s">
        <v>12</v>
      </c>
    </row>
    <row r="14" spans="1:5" ht="21" customHeight="1" thickTop="1" x14ac:dyDescent="0.3">
      <c r="A14" s="22" t="s">
        <v>11</v>
      </c>
      <c r="B14" s="21"/>
      <c r="C14" s="20">
        <v>631410000</v>
      </c>
      <c r="D14" s="20">
        <f>SUM(D15:D21)</f>
        <v>628927008</v>
      </c>
      <c r="E14" s="19">
        <f>D14-C14</f>
        <v>-2482992</v>
      </c>
    </row>
    <row r="15" spans="1:5" ht="21" customHeight="1" x14ac:dyDescent="0.3">
      <c r="A15" s="18" t="s">
        <v>10</v>
      </c>
      <c r="B15" s="16" t="s">
        <v>9</v>
      </c>
      <c r="C15" s="15">
        <v>565174910</v>
      </c>
      <c r="D15" s="15">
        <f>[3]세출결산서!H16</f>
        <v>564591490</v>
      </c>
      <c r="E15" s="8">
        <f>D15-C15</f>
        <v>-583420</v>
      </c>
    </row>
    <row r="16" spans="1:5" ht="21" customHeight="1" x14ac:dyDescent="0.3">
      <c r="A16" s="18"/>
      <c r="B16" s="16" t="s">
        <v>8</v>
      </c>
      <c r="C16" s="15">
        <v>920000</v>
      </c>
      <c r="D16" s="15">
        <f>[3]세출결산서!H25</f>
        <v>768500</v>
      </c>
      <c r="E16" s="8">
        <f>D16-C16</f>
        <v>-151500</v>
      </c>
    </row>
    <row r="17" spans="1:5" ht="21" customHeight="1" x14ac:dyDescent="0.3">
      <c r="A17" s="18"/>
      <c r="B17" s="17" t="s">
        <v>30</v>
      </c>
      <c r="C17" s="15">
        <v>17616000</v>
      </c>
      <c r="D17" s="15">
        <f>[3]세출결산서!H43</f>
        <v>17484966</v>
      </c>
      <c r="E17" s="8">
        <f>D17-C17</f>
        <v>-131034</v>
      </c>
    </row>
    <row r="18" spans="1:5" ht="21" customHeight="1" x14ac:dyDescent="0.3">
      <c r="A18" s="11" t="s">
        <v>4</v>
      </c>
      <c r="B18" s="13" t="s">
        <v>3</v>
      </c>
      <c r="C18" s="12">
        <v>36342400</v>
      </c>
      <c r="D18" s="12">
        <f>[3]세출결산서!H49</f>
        <v>35143130</v>
      </c>
      <c r="E18" s="8">
        <f>D18-C18</f>
        <v>-1199270</v>
      </c>
    </row>
    <row r="19" spans="1:5" ht="21" customHeight="1" x14ac:dyDescent="0.3">
      <c r="A19" s="11" t="s">
        <v>2</v>
      </c>
      <c r="B19" s="10" t="s">
        <v>2</v>
      </c>
      <c r="C19" s="9">
        <v>25200</v>
      </c>
      <c r="D19" s="9">
        <f>[3]세출결산서!H58</f>
        <v>25200</v>
      </c>
      <c r="E19" s="8">
        <f>D19-C19</f>
        <v>0</v>
      </c>
    </row>
    <row r="20" spans="1:5" ht="21" customHeight="1" x14ac:dyDescent="0.3">
      <c r="A20" s="11" t="s">
        <v>1</v>
      </c>
      <c r="B20" s="10" t="s">
        <v>1</v>
      </c>
      <c r="C20" s="9">
        <v>400000</v>
      </c>
      <c r="D20" s="9">
        <f>[3]세출결산서!H67</f>
        <v>154010</v>
      </c>
      <c r="E20" s="8">
        <f>D20-C20</f>
        <v>-245990</v>
      </c>
    </row>
    <row r="21" spans="1:5" ht="21" customHeight="1" x14ac:dyDescent="0.3">
      <c r="A21" s="7" t="s">
        <v>0</v>
      </c>
      <c r="B21" s="6" t="s">
        <v>0</v>
      </c>
      <c r="C21" s="5">
        <v>10931490</v>
      </c>
      <c r="D21" s="5">
        <f>[3]세출결산서!H85</f>
        <v>10759712</v>
      </c>
      <c r="E21" s="4">
        <f>D21-C21</f>
        <v>-171778</v>
      </c>
    </row>
  </sheetData>
  <mergeCells count="6">
    <mergeCell ref="A1:E1"/>
    <mergeCell ref="A3:E3"/>
    <mergeCell ref="A5:B5"/>
    <mergeCell ref="A12:E12"/>
    <mergeCell ref="A15:A17"/>
    <mergeCell ref="A14:B14"/>
  </mergeCells>
  <phoneticPr fontId="2" type="noConversion"/>
  <pageMargins left="0.78740157480314965" right="0.74803149606299213" top="0.98425196850393704" bottom="0.98425196850393704" header="0.51181102362204722" footer="0.51181102362204722"/>
  <pageSetup paperSize="9" scale="97" firstPageNumber="185" orientation="portrait" useFirstPageNumber="1" r:id="rId1"/>
  <headerFooter>
    <oddFooter>&amp;R&amp;"굴림,보통"&amp;9참좋은재가노인돌봄센터 (2021. 02.17)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DF09C1-E2AB-4B19-BE4F-55543D9932B3}">
  <sheetPr>
    <pageSetUpPr fitToPage="1"/>
  </sheetPr>
  <dimension ref="A1:E23"/>
  <sheetViews>
    <sheetView view="pageBreakPreview" zoomScaleNormal="100" zoomScaleSheetLayoutView="100" workbookViewId="0">
      <selection activeCell="G7" sqref="G7"/>
    </sheetView>
  </sheetViews>
  <sheetFormatPr defaultRowHeight="13.5" x14ac:dyDescent="0.3"/>
  <cols>
    <col min="1" max="1" width="16.75" style="2" customWidth="1"/>
    <col min="2" max="2" width="17.875" style="2" customWidth="1"/>
    <col min="3" max="5" width="15.5" style="2" customWidth="1"/>
    <col min="6" max="16384" width="9" style="1"/>
  </cols>
  <sheetData>
    <row r="1" spans="1:5" ht="39" customHeight="1" x14ac:dyDescent="0.3">
      <c r="A1" s="126" t="s">
        <v>51</v>
      </c>
      <c r="B1" s="126"/>
      <c r="C1" s="126"/>
      <c r="D1" s="126"/>
      <c r="E1" s="126"/>
    </row>
    <row r="2" spans="1:5" ht="19.5" customHeight="1" x14ac:dyDescent="0.3">
      <c r="A2" s="47"/>
      <c r="B2" s="47"/>
      <c r="C2" s="47"/>
      <c r="D2" s="47"/>
      <c r="E2" s="98" t="s">
        <v>18</v>
      </c>
    </row>
    <row r="3" spans="1:5" ht="21" customHeight="1" x14ac:dyDescent="0.3">
      <c r="A3" s="31" t="s">
        <v>25</v>
      </c>
      <c r="B3" s="30"/>
      <c r="C3" s="30"/>
      <c r="D3" s="30"/>
      <c r="E3" s="28"/>
    </row>
    <row r="4" spans="1:5" ht="21" customHeight="1" thickBot="1" x14ac:dyDescent="0.35">
      <c r="A4" s="27" t="s">
        <v>16</v>
      </c>
      <c r="B4" s="112" t="s">
        <v>15</v>
      </c>
      <c r="C4" s="111" t="s">
        <v>14</v>
      </c>
      <c r="D4" s="110" t="s">
        <v>13</v>
      </c>
      <c r="E4" s="109" t="s">
        <v>12</v>
      </c>
    </row>
    <row r="5" spans="1:5" ht="21" customHeight="1" thickTop="1" x14ac:dyDescent="0.3">
      <c r="A5" s="22" t="s">
        <v>24</v>
      </c>
      <c r="B5" s="125"/>
      <c r="C5" s="20">
        <v>388710000</v>
      </c>
      <c r="D5" s="124">
        <f>D6+D7+D8+D9</f>
        <v>380223252</v>
      </c>
      <c r="E5" s="19">
        <f>D5-C5</f>
        <v>-8486748</v>
      </c>
    </row>
    <row r="6" spans="1:5" ht="21" customHeight="1" x14ac:dyDescent="0.3">
      <c r="A6" s="14" t="s">
        <v>50</v>
      </c>
      <c r="B6" s="13" t="s">
        <v>50</v>
      </c>
      <c r="C6" s="46">
        <v>19440000</v>
      </c>
      <c r="D6" s="123">
        <f>[4]세입결산서!H13</f>
        <v>18435190</v>
      </c>
      <c r="E6" s="43">
        <f>D6-C6</f>
        <v>-1004810</v>
      </c>
    </row>
    <row r="7" spans="1:5" ht="21" customHeight="1" x14ac:dyDescent="0.3">
      <c r="A7" s="11" t="s">
        <v>49</v>
      </c>
      <c r="B7" s="13" t="s">
        <v>49</v>
      </c>
      <c r="C7" s="46">
        <v>304271200</v>
      </c>
      <c r="D7" s="123">
        <f>[4]세입결산서!H25</f>
        <v>300723380</v>
      </c>
      <c r="E7" s="43">
        <f>D7-C7</f>
        <v>-3547820</v>
      </c>
    </row>
    <row r="8" spans="1:5" ht="21" customHeight="1" x14ac:dyDescent="0.3">
      <c r="A8" s="45" t="s">
        <v>48</v>
      </c>
      <c r="B8" s="17" t="s">
        <v>48</v>
      </c>
      <c r="C8" s="44">
        <v>39481724</v>
      </c>
      <c r="D8" s="122">
        <f>[4]세입결산서!H37</f>
        <v>39360441</v>
      </c>
      <c r="E8" s="121">
        <f>D8-C8</f>
        <v>-121283</v>
      </c>
    </row>
    <row r="9" spans="1:5" ht="21" customHeight="1" x14ac:dyDescent="0.3">
      <c r="A9" s="7" t="s">
        <v>47</v>
      </c>
      <c r="B9" s="6" t="s">
        <v>47</v>
      </c>
      <c r="C9" s="120">
        <v>25517076</v>
      </c>
      <c r="D9" s="119">
        <f>[4]세입결산서!H52</f>
        <v>21704241</v>
      </c>
      <c r="E9" s="40">
        <f>D9-C9</f>
        <v>-3812835</v>
      </c>
    </row>
    <row r="10" spans="1:5" ht="21" customHeight="1" x14ac:dyDescent="0.3">
      <c r="A10" s="118"/>
      <c r="B10" s="118"/>
      <c r="C10" s="117"/>
      <c r="D10" s="116"/>
      <c r="E10" s="115"/>
    </row>
    <row r="11" spans="1:5" ht="21" customHeight="1" x14ac:dyDescent="0.3">
      <c r="A11" s="114"/>
      <c r="B11" s="114"/>
      <c r="C11" s="114"/>
      <c r="D11" s="114"/>
      <c r="E11" s="113" t="s">
        <v>18</v>
      </c>
    </row>
    <row r="12" spans="1:5" ht="21" customHeight="1" x14ac:dyDescent="0.3">
      <c r="A12" s="31" t="s">
        <v>17</v>
      </c>
      <c r="B12" s="30"/>
      <c r="C12" s="30"/>
      <c r="D12" s="30"/>
      <c r="E12" s="28"/>
    </row>
    <row r="13" spans="1:5" ht="21" customHeight="1" thickBot="1" x14ac:dyDescent="0.35">
      <c r="A13" s="27" t="s">
        <v>16</v>
      </c>
      <c r="B13" s="112" t="s">
        <v>15</v>
      </c>
      <c r="C13" s="111" t="s">
        <v>14</v>
      </c>
      <c r="D13" s="110" t="s">
        <v>13</v>
      </c>
      <c r="E13" s="109" t="s">
        <v>12</v>
      </c>
    </row>
    <row r="14" spans="1:5" ht="21" customHeight="1" thickTop="1" x14ac:dyDescent="0.3">
      <c r="A14" s="108" t="s">
        <v>11</v>
      </c>
      <c r="B14" s="107"/>
      <c r="C14" s="20">
        <v>388710000</v>
      </c>
      <c r="D14" s="20">
        <f>SUM(D15:D23)</f>
        <v>330103325</v>
      </c>
      <c r="E14" s="19">
        <f>D14-C14</f>
        <v>-58606675</v>
      </c>
    </row>
    <row r="15" spans="1:5" ht="21" customHeight="1" x14ac:dyDescent="0.3">
      <c r="A15" s="18" t="s">
        <v>10</v>
      </c>
      <c r="B15" s="16" t="s">
        <v>46</v>
      </c>
      <c r="C15" s="15">
        <v>296503260</v>
      </c>
      <c r="D15" s="15">
        <f>[4]세출결산서!H19</f>
        <v>272395180</v>
      </c>
      <c r="E15" s="8">
        <f>D15-C15</f>
        <v>-24108080</v>
      </c>
    </row>
    <row r="16" spans="1:5" ht="21" customHeight="1" x14ac:dyDescent="0.3">
      <c r="A16" s="18"/>
      <c r="B16" s="16" t="s">
        <v>45</v>
      </c>
      <c r="C16" s="15">
        <v>2600000</v>
      </c>
      <c r="D16" s="15">
        <f>[4]세출결산서!H28</f>
        <v>752360</v>
      </c>
      <c r="E16" s="104">
        <f>D16-C16</f>
        <v>-1847640</v>
      </c>
    </row>
    <row r="17" spans="1:5" ht="21" customHeight="1" x14ac:dyDescent="0.3">
      <c r="A17" s="18"/>
      <c r="B17" s="16" t="s">
        <v>44</v>
      </c>
      <c r="C17" s="15">
        <v>43387000</v>
      </c>
      <c r="D17" s="15">
        <f>[4]세출결산서!H49</f>
        <v>24670193</v>
      </c>
      <c r="E17" s="104">
        <f>D17-C17</f>
        <v>-18716807</v>
      </c>
    </row>
    <row r="18" spans="1:5" ht="21" customHeight="1" x14ac:dyDescent="0.3">
      <c r="A18" s="11" t="s">
        <v>43</v>
      </c>
      <c r="B18" s="13" t="s">
        <v>42</v>
      </c>
      <c r="C18" s="15">
        <v>6300000</v>
      </c>
      <c r="D18" s="15">
        <f>[4]세출결산서!H67</f>
        <v>5384812</v>
      </c>
      <c r="E18" s="104">
        <f>D18-C18</f>
        <v>-915188</v>
      </c>
    </row>
    <row r="19" spans="1:5" ht="24" customHeight="1" x14ac:dyDescent="0.3">
      <c r="A19" s="11" t="s">
        <v>4</v>
      </c>
      <c r="B19" s="106" t="s">
        <v>41</v>
      </c>
      <c r="C19" s="12">
        <v>7700000</v>
      </c>
      <c r="D19" s="12">
        <f>[4]세출결산서!H76</f>
        <v>4784680</v>
      </c>
      <c r="E19" s="104">
        <f>D19-C19</f>
        <v>-2915320</v>
      </c>
    </row>
    <row r="20" spans="1:5" ht="21" customHeight="1" x14ac:dyDescent="0.3">
      <c r="A20" s="11" t="s">
        <v>40</v>
      </c>
      <c r="B20" s="13" t="s">
        <v>40</v>
      </c>
      <c r="C20" s="12">
        <v>8316100</v>
      </c>
      <c r="D20" s="12">
        <f>[4]세출결산서!H85</f>
        <v>8116100</v>
      </c>
      <c r="E20" s="104">
        <f>D20-C20</f>
        <v>-200000</v>
      </c>
    </row>
    <row r="21" spans="1:5" ht="21" customHeight="1" x14ac:dyDescent="0.3">
      <c r="A21" s="11" t="s">
        <v>39</v>
      </c>
      <c r="B21" s="13" t="s">
        <v>39</v>
      </c>
      <c r="C21" s="12">
        <v>1000000</v>
      </c>
      <c r="D21" s="12">
        <f>[4]세출결산서!H94</f>
        <v>0</v>
      </c>
      <c r="E21" s="104">
        <f>D21-C21</f>
        <v>-1000000</v>
      </c>
    </row>
    <row r="22" spans="1:5" ht="21" customHeight="1" x14ac:dyDescent="0.3">
      <c r="A22" s="105" t="s">
        <v>38</v>
      </c>
      <c r="B22" s="17" t="s">
        <v>38</v>
      </c>
      <c r="C22" s="12">
        <v>2903640</v>
      </c>
      <c r="D22" s="12">
        <f>[4]세출결산서!H103</f>
        <v>0</v>
      </c>
      <c r="E22" s="104">
        <f>D22-C22</f>
        <v>-2903640</v>
      </c>
    </row>
    <row r="23" spans="1:5" ht="27" customHeight="1" x14ac:dyDescent="0.3">
      <c r="A23" s="103" t="s">
        <v>37</v>
      </c>
      <c r="B23" s="102" t="s">
        <v>36</v>
      </c>
      <c r="C23" s="5">
        <v>20000000</v>
      </c>
      <c r="D23" s="5">
        <f>[4]세출결산서!H115</f>
        <v>14000000</v>
      </c>
      <c r="E23" s="101">
        <f>D23-C23</f>
        <v>-6000000</v>
      </c>
    </row>
  </sheetData>
  <mergeCells count="5">
    <mergeCell ref="A1:E1"/>
    <mergeCell ref="A3:E3"/>
    <mergeCell ref="A5:B5"/>
    <mergeCell ref="A12:E12"/>
    <mergeCell ref="A15:A17"/>
  </mergeCells>
  <phoneticPr fontId="2" type="noConversion"/>
  <pageMargins left="0.23622047244094491" right="0.23622047244094491" top="0.74803149606299213" bottom="0.74803149606299213" header="0.31496062992125984" footer="0.31496062992125984"/>
  <pageSetup paperSize="9" firstPageNumber="2" fitToWidth="0" orientation="portrait" useFirstPageNumber="1" r:id="rId1"/>
  <headerFooter>
    <oddFooter>&amp;R&amp;"굴림,보통"&amp;9참좋은재가노인돌봄센터 (2021. 02.17)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F89237-C699-4436-AFBF-79F0C6E03E5F}">
  <dimension ref="A1:E16"/>
  <sheetViews>
    <sheetView showGridLines="0" view="pageBreakPreview" zoomScaleNormal="100" zoomScaleSheetLayoutView="100" workbookViewId="0">
      <selection activeCell="E11" sqref="E11"/>
    </sheetView>
  </sheetViews>
  <sheetFormatPr defaultRowHeight="13.5" x14ac:dyDescent="0.3"/>
  <cols>
    <col min="1" max="1" width="16.75" style="2" customWidth="1"/>
    <col min="2" max="2" width="17.875" style="127" customWidth="1"/>
    <col min="3" max="4" width="15.5" style="2" customWidth="1"/>
    <col min="5" max="5" width="17.125" style="2" customWidth="1"/>
    <col min="6" max="16384" width="9" style="1"/>
  </cols>
  <sheetData>
    <row r="1" spans="1:5" ht="39" customHeight="1" x14ac:dyDescent="0.3">
      <c r="A1" s="126" t="s">
        <v>55</v>
      </c>
      <c r="B1" s="126"/>
      <c r="C1" s="126"/>
      <c r="D1" s="126"/>
      <c r="E1" s="126"/>
    </row>
    <row r="2" spans="1:5" ht="18" customHeight="1" x14ac:dyDescent="0.3">
      <c r="A2" s="47"/>
      <c r="B2" s="138"/>
      <c r="C2" s="47"/>
      <c r="D2" s="47"/>
      <c r="E2" s="98" t="s">
        <v>18</v>
      </c>
    </row>
    <row r="3" spans="1:5" ht="21" customHeight="1" x14ac:dyDescent="0.3">
      <c r="A3" s="31" t="s">
        <v>25</v>
      </c>
      <c r="B3" s="30"/>
      <c r="C3" s="30"/>
      <c r="D3" s="30"/>
      <c r="E3" s="28"/>
    </row>
    <row r="4" spans="1:5" ht="21" customHeight="1" thickBot="1" x14ac:dyDescent="0.35">
      <c r="A4" s="27" t="s">
        <v>16</v>
      </c>
      <c r="B4" s="131" t="s">
        <v>15</v>
      </c>
      <c r="C4" s="111" t="s">
        <v>14</v>
      </c>
      <c r="D4" s="110" t="s">
        <v>13</v>
      </c>
      <c r="E4" s="109" t="s">
        <v>12</v>
      </c>
    </row>
    <row r="5" spans="1:5" ht="21" customHeight="1" thickTop="1" x14ac:dyDescent="0.3">
      <c r="A5" s="22" t="s">
        <v>24</v>
      </c>
      <c r="B5" s="21"/>
      <c r="C5" s="20">
        <f>C6+C7+C8+C9</f>
        <v>50540000</v>
      </c>
      <c r="D5" s="20">
        <f>D6+D8+D9+D7</f>
        <v>44535077</v>
      </c>
      <c r="E5" s="19">
        <f>D5-C5</f>
        <v>-6004923</v>
      </c>
    </row>
    <row r="6" spans="1:5" ht="21" customHeight="1" x14ac:dyDescent="0.3">
      <c r="A6" s="14" t="s">
        <v>53</v>
      </c>
      <c r="B6" s="137" t="s">
        <v>36</v>
      </c>
      <c r="C6" s="46">
        <v>33887769</v>
      </c>
      <c r="D6" s="46">
        <f>[5]세입결산서!H43</f>
        <v>14000000</v>
      </c>
      <c r="E6" s="43">
        <f>D6-C6</f>
        <v>-19887769</v>
      </c>
    </row>
    <row r="7" spans="1:5" ht="21" customHeight="1" x14ac:dyDescent="0.3">
      <c r="A7" s="45" t="s">
        <v>54</v>
      </c>
      <c r="B7" s="136" t="s">
        <v>54</v>
      </c>
      <c r="C7" s="44">
        <v>0</v>
      </c>
      <c r="D7" s="44">
        <f>[5]세입결산서!H13</f>
        <v>13887769</v>
      </c>
      <c r="E7" s="43">
        <f>D7-C7</f>
        <v>13887769</v>
      </c>
    </row>
    <row r="8" spans="1:5" ht="21" customHeight="1" x14ac:dyDescent="0.3">
      <c r="A8" s="45" t="s">
        <v>48</v>
      </c>
      <c r="B8" s="135" t="s">
        <v>48</v>
      </c>
      <c r="C8" s="44">
        <v>16640057</v>
      </c>
      <c r="D8" s="44">
        <f>[5]세입결산서!H22</f>
        <v>16640057</v>
      </c>
      <c r="E8" s="43">
        <f>D8-C8</f>
        <v>0</v>
      </c>
    </row>
    <row r="9" spans="1:5" ht="21" customHeight="1" x14ac:dyDescent="0.3">
      <c r="A9" s="42" t="s">
        <v>47</v>
      </c>
      <c r="B9" s="134" t="s">
        <v>47</v>
      </c>
      <c r="C9" s="5">
        <v>12174</v>
      </c>
      <c r="D9" s="5">
        <f>[5]세입결산서!H31</f>
        <v>7251</v>
      </c>
      <c r="E9" s="40">
        <f>D9-C9</f>
        <v>-4923</v>
      </c>
    </row>
    <row r="10" spans="1:5" ht="21" customHeight="1" x14ac:dyDescent="0.3">
      <c r="A10" s="38"/>
      <c r="B10" s="133"/>
      <c r="C10" s="37"/>
      <c r="D10" s="36"/>
      <c r="E10" s="99"/>
    </row>
    <row r="11" spans="1:5" ht="21" customHeight="1" x14ac:dyDescent="0.3">
      <c r="A11" s="33"/>
      <c r="B11" s="132"/>
      <c r="C11" s="33"/>
      <c r="D11" s="33"/>
      <c r="E11" s="98" t="s">
        <v>18</v>
      </c>
    </row>
    <row r="12" spans="1:5" ht="21" customHeight="1" x14ac:dyDescent="0.3">
      <c r="A12" s="31" t="s">
        <v>17</v>
      </c>
      <c r="B12" s="30"/>
      <c r="C12" s="30"/>
      <c r="D12" s="30"/>
      <c r="E12" s="28"/>
    </row>
    <row r="13" spans="1:5" ht="21" customHeight="1" thickBot="1" x14ac:dyDescent="0.35">
      <c r="A13" s="27" t="s">
        <v>16</v>
      </c>
      <c r="B13" s="131" t="s">
        <v>15</v>
      </c>
      <c r="C13" s="111" t="s">
        <v>14</v>
      </c>
      <c r="D13" s="110" t="s">
        <v>13</v>
      </c>
      <c r="E13" s="109" t="s">
        <v>12</v>
      </c>
    </row>
    <row r="14" spans="1:5" ht="21" customHeight="1" thickTop="1" x14ac:dyDescent="0.3">
      <c r="A14" s="22" t="s">
        <v>11</v>
      </c>
      <c r="B14" s="21"/>
      <c r="C14" s="20">
        <v>50540000</v>
      </c>
      <c r="D14" s="20">
        <f>SUM(D15:D15)</f>
        <v>14875300</v>
      </c>
      <c r="E14" s="19">
        <f>D14-C14</f>
        <v>-35664700</v>
      </c>
    </row>
    <row r="15" spans="1:5" ht="21" customHeight="1" x14ac:dyDescent="0.3">
      <c r="A15" s="42" t="s">
        <v>53</v>
      </c>
      <c r="B15" s="130" t="s">
        <v>52</v>
      </c>
      <c r="C15" s="129">
        <v>50540000</v>
      </c>
      <c r="D15" s="129">
        <f>[5]세출결산서!H16</f>
        <v>14875300</v>
      </c>
      <c r="E15" s="4">
        <f>D15-C15</f>
        <v>-35664700</v>
      </c>
    </row>
    <row r="16" spans="1:5" x14ac:dyDescent="0.3">
      <c r="A16" s="3"/>
      <c r="B16" s="128"/>
    </row>
  </sheetData>
  <mergeCells count="5">
    <mergeCell ref="A1:E1"/>
    <mergeCell ref="A3:E3"/>
    <mergeCell ref="A5:B5"/>
    <mergeCell ref="A12:E12"/>
    <mergeCell ref="A14:B14"/>
  </mergeCells>
  <phoneticPr fontId="2" type="noConversion"/>
  <pageMargins left="0.78740157480314965" right="0.74803149606299213" top="0.98425196850393704" bottom="0.98425196850393704" header="0.51181102362204722" footer="0.51181102362204722"/>
  <pageSetup paperSize="9" scale="95" firstPageNumber="2" orientation="portrait" useFirstPageNumber="1" r:id="rId1"/>
  <headerFooter>
    <oddFooter>&amp;R&amp;"굴림,보통"&amp;9참좋은재가노인돌봄센터 (2021. 02.17)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08E749-8F4C-41D0-8F0E-401CCF3642A7}">
  <dimension ref="A1:J26"/>
  <sheetViews>
    <sheetView view="pageBreakPreview" zoomScaleNormal="100" zoomScaleSheetLayoutView="100" workbookViewId="0">
      <selection activeCell="G16" sqref="G16"/>
    </sheetView>
  </sheetViews>
  <sheetFormatPr defaultRowHeight="13.5" x14ac:dyDescent="0.3"/>
  <cols>
    <col min="1" max="1" width="15.25" style="140" customWidth="1"/>
    <col min="2" max="2" width="16" style="140" customWidth="1"/>
    <col min="3" max="3" width="17.5" style="140" customWidth="1"/>
    <col min="4" max="4" width="17.75" style="140" customWidth="1"/>
    <col min="5" max="5" width="16.75" style="140" customWidth="1"/>
    <col min="6" max="10" width="15.5" style="140" customWidth="1"/>
    <col min="11" max="256" width="9" style="139"/>
    <col min="257" max="261" width="17.75" style="139" customWidth="1"/>
    <col min="262" max="266" width="15.5" style="139" customWidth="1"/>
    <col min="267" max="512" width="9" style="139"/>
    <col min="513" max="517" width="17.75" style="139" customWidth="1"/>
    <col min="518" max="522" width="15.5" style="139" customWidth="1"/>
    <col min="523" max="768" width="9" style="139"/>
    <col min="769" max="773" width="17.75" style="139" customWidth="1"/>
    <col min="774" max="778" width="15.5" style="139" customWidth="1"/>
    <col min="779" max="1024" width="9" style="139"/>
    <col min="1025" max="1029" width="17.75" style="139" customWidth="1"/>
    <col min="1030" max="1034" width="15.5" style="139" customWidth="1"/>
    <col min="1035" max="1280" width="9" style="139"/>
    <col min="1281" max="1285" width="17.75" style="139" customWidth="1"/>
    <col min="1286" max="1290" width="15.5" style="139" customWidth="1"/>
    <col min="1291" max="1536" width="9" style="139"/>
    <col min="1537" max="1541" width="17.75" style="139" customWidth="1"/>
    <col min="1542" max="1546" width="15.5" style="139" customWidth="1"/>
    <col min="1547" max="1792" width="9" style="139"/>
    <col min="1793" max="1797" width="17.75" style="139" customWidth="1"/>
    <col min="1798" max="1802" width="15.5" style="139" customWidth="1"/>
    <col min="1803" max="2048" width="9" style="139"/>
    <col min="2049" max="2053" width="17.75" style="139" customWidth="1"/>
    <col min="2054" max="2058" width="15.5" style="139" customWidth="1"/>
    <col min="2059" max="2304" width="9" style="139"/>
    <col min="2305" max="2309" width="17.75" style="139" customWidth="1"/>
    <col min="2310" max="2314" width="15.5" style="139" customWidth="1"/>
    <col min="2315" max="2560" width="9" style="139"/>
    <col min="2561" max="2565" width="17.75" style="139" customWidth="1"/>
    <col min="2566" max="2570" width="15.5" style="139" customWidth="1"/>
    <col min="2571" max="2816" width="9" style="139"/>
    <col min="2817" max="2821" width="17.75" style="139" customWidth="1"/>
    <col min="2822" max="2826" width="15.5" style="139" customWidth="1"/>
    <col min="2827" max="3072" width="9" style="139"/>
    <col min="3073" max="3077" width="17.75" style="139" customWidth="1"/>
    <col min="3078" max="3082" width="15.5" style="139" customWidth="1"/>
    <col min="3083" max="3328" width="9" style="139"/>
    <col min="3329" max="3333" width="17.75" style="139" customWidth="1"/>
    <col min="3334" max="3338" width="15.5" style="139" customWidth="1"/>
    <col min="3339" max="3584" width="9" style="139"/>
    <col min="3585" max="3589" width="17.75" style="139" customWidth="1"/>
    <col min="3590" max="3594" width="15.5" style="139" customWidth="1"/>
    <col min="3595" max="3840" width="9" style="139"/>
    <col min="3841" max="3845" width="17.75" style="139" customWidth="1"/>
    <col min="3846" max="3850" width="15.5" style="139" customWidth="1"/>
    <col min="3851" max="4096" width="9" style="139"/>
    <col min="4097" max="4101" width="17.75" style="139" customWidth="1"/>
    <col min="4102" max="4106" width="15.5" style="139" customWidth="1"/>
    <col min="4107" max="4352" width="9" style="139"/>
    <col min="4353" max="4357" width="17.75" style="139" customWidth="1"/>
    <col min="4358" max="4362" width="15.5" style="139" customWidth="1"/>
    <col min="4363" max="4608" width="9" style="139"/>
    <col min="4609" max="4613" width="17.75" style="139" customWidth="1"/>
    <col min="4614" max="4618" width="15.5" style="139" customWidth="1"/>
    <col min="4619" max="4864" width="9" style="139"/>
    <col min="4865" max="4869" width="17.75" style="139" customWidth="1"/>
    <col min="4870" max="4874" width="15.5" style="139" customWidth="1"/>
    <col min="4875" max="5120" width="9" style="139"/>
    <col min="5121" max="5125" width="17.75" style="139" customWidth="1"/>
    <col min="5126" max="5130" width="15.5" style="139" customWidth="1"/>
    <col min="5131" max="5376" width="9" style="139"/>
    <col min="5377" max="5381" width="17.75" style="139" customWidth="1"/>
    <col min="5382" max="5386" width="15.5" style="139" customWidth="1"/>
    <col min="5387" max="5632" width="9" style="139"/>
    <col min="5633" max="5637" width="17.75" style="139" customWidth="1"/>
    <col min="5638" max="5642" width="15.5" style="139" customWidth="1"/>
    <col min="5643" max="5888" width="9" style="139"/>
    <col min="5889" max="5893" width="17.75" style="139" customWidth="1"/>
    <col min="5894" max="5898" width="15.5" style="139" customWidth="1"/>
    <col min="5899" max="6144" width="9" style="139"/>
    <col min="6145" max="6149" width="17.75" style="139" customWidth="1"/>
    <col min="6150" max="6154" width="15.5" style="139" customWidth="1"/>
    <col min="6155" max="6400" width="9" style="139"/>
    <col min="6401" max="6405" width="17.75" style="139" customWidth="1"/>
    <col min="6406" max="6410" width="15.5" style="139" customWidth="1"/>
    <col min="6411" max="6656" width="9" style="139"/>
    <col min="6657" max="6661" width="17.75" style="139" customWidth="1"/>
    <col min="6662" max="6666" width="15.5" style="139" customWidth="1"/>
    <col min="6667" max="6912" width="9" style="139"/>
    <col min="6913" max="6917" width="17.75" style="139" customWidth="1"/>
    <col min="6918" max="6922" width="15.5" style="139" customWidth="1"/>
    <col min="6923" max="7168" width="9" style="139"/>
    <col min="7169" max="7173" width="17.75" style="139" customWidth="1"/>
    <col min="7174" max="7178" width="15.5" style="139" customWidth="1"/>
    <col min="7179" max="7424" width="9" style="139"/>
    <col min="7425" max="7429" width="17.75" style="139" customWidth="1"/>
    <col min="7430" max="7434" width="15.5" style="139" customWidth="1"/>
    <col min="7435" max="7680" width="9" style="139"/>
    <col min="7681" max="7685" width="17.75" style="139" customWidth="1"/>
    <col min="7686" max="7690" width="15.5" style="139" customWidth="1"/>
    <col min="7691" max="7936" width="9" style="139"/>
    <col min="7937" max="7941" width="17.75" style="139" customWidth="1"/>
    <col min="7942" max="7946" width="15.5" style="139" customWidth="1"/>
    <col min="7947" max="8192" width="9" style="139"/>
    <col min="8193" max="8197" width="17.75" style="139" customWidth="1"/>
    <col min="8198" max="8202" width="15.5" style="139" customWidth="1"/>
    <col min="8203" max="8448" width="9" style="139"/>
    <col min="8449" max="8453" width="17.75" style="139" customWidth="1"/>
    <col min="8454" max="8458" width="15.5" style="139" customWidth="1"/>
    <col min="8459" max="8704" width="9" style="139"/>
    <col min="8705" max="8709" width="17.75" style="139" customWidth="1"/>
    <col min="8710" max="8714" width="15.5" style="139" customWidth="1"/>
    <col min="8715" max="8960" width="9" style="139"/>
    <col min="8961" max="8965" width="17.75" style="139" customWidth="1"/>
    <col min="8966" max="8970" width="15.5" style="139" customWidth="1"/>
    <col min="8971" max="9216" width="9" style="139"/>
    <col min="9217" max="9221" width="17.75" style="139" customWidth="1"/>
    <col min="9222" max="9226" width="15.5" style="139" customWidth="1"/>
    <col min="9227" max="9472" width="9" style="139"/>
    <col min="9473" max="9477" width="17.75" style="139" customWidth="1"/>
    <col min="9478" max="9482" width="15.5" style="139" customWidth="1"/>
    <col min="9483" max="9728" width="9" style="139"/>
    <col min="9729" max="9733" width="17.75" style="139" customWidth="1"/>
    <col min="9734" max="9738" width="15.5" style="139" customWidth="1"/>
    <col min="9739" max="9984" width="9" style="139"/>
    <col min="9985" max="9989" width="17.75" style="139" customWidth="1"/>
    <col min="9990" max="9994" width="15.5" style="139" customWidth="1"/>
    <col min="9995" max="10240" width="9" style="139"/>
    <col min="10241" max="10245" width="17.75" style="139" customWidth="1"/>
    <col min="10246" max="10250" width="15.5" style="139" customWidth="1"/>
    <col min="10251" max="10496" width="9" style="139"/>
    <col min="10497" max="10501" width="17.75" style="139" customWidth="1"/>
    <col min="10502" max="10506" width="15.5" style="139" customWidth="1"/>
    <col min="10507" max="10752" width="9" style="139"/>
    <col min="10753" max="10757" width="17.75" style="139" customWidth="1"/>
    <col min="10758" max="10762" width="15.5" style="139" customWidth="1"/>
    <col min="10763" max="11008" width="9" style="139"/>
    <col min="11009" max="11013" width="17.75" style="139" customWidth="1"/>
    <col min="11014" max="11018" width="15.5" style="139" customWidth="1"/>
    <col min="11019" max="11264" width="9" style="139"/>
    <col min="11265" max="11269" width="17.75" style="139" customWidth="1"/>
    <col min="11270" max="11274" width="15.5" style="139" customWidth="1"/>
    <col min="11275" max="11520" width="9" style="139"/>
    <col min="11521" max="11525" width="17.75" style="139" customWidth="1"/>
    <col min="11526" max="11530" width="15.5" style="139" customWidth="1"/>
    <col min="11531" max="11776" width="9" style="139"/>
    <col min="11777" max="11781" width="17.75" style="139" customWidth="1"/>
    <col min="11782" max="11786" width="15.5" style="139" customWidth="1"/>
    <col min="11787" max="12032" width="9" style="139"/>
    <col min="12033" max="12037" width="17.75" style="139" customWidth="1"/>
    <col min="12038" max="12042" width="15.5" style="139" customWidth="1"/>
    <col min="12043" max="12288" width="9" style="139"/>
    <col min="12289" max="12293" width="17.75" style="139" customWidth="1"/>
    <col min="12294" max="12298" width="15.5" style="139" customWidth="1"/>
    <col min="12299" max="12544" width="9" style="139"/>
    <col min="12545" max="12549" width="17.75" style="139" customWidth="1"/>
    <col min="12550" max="12554" width="15.5" style="139" customWidth="1"/>
    <col min="12555" max="12800" width="9" style="139"/>
    <col min="12801" max="12805" width="17.75" style="139" customWidth="1"/>
    <col min="12806" max="12810" width="15.5" style="139" customWidth="1"/>
    <col min="12811" max="13056" width="9" style="139"/>
    <col min="13057" max="13061" width="17.75" style="139" customWidth="1"/>
    <col min="13062" max="13066" width="15.5" style="139" customWidth="1"/>
    <col min="13067" max="13312" width="9" style="139"/>
    <col min="13313" max="13317" width="17.75" style="139" customWidth="1"/>
    <col min="13318" max="13322" width="15.5" style="139" customWidth="1"/>
    <col min="13323" max="13568" width="9" style="139"/>
    <col min="13569" max="13573" width="17.75" style="139" customWidth="1"/>
    <col min="13574" max="13578" width="15.5" style="139" customWidth="1"/>
    <col min="13579" max="13824" width="9" style="139"/>
    <col min="13825" max="13829" width="17.75" style="139" customWidth="1"/>
    <col min="13830" max="13834" width="15.5" style="139" customWidth="1"/>
    <col min="13835" max="14080" width="9" style="139"/>
    <col min="14081" max="14085" width="17.75" style="139" customWidth="1"/>
    <col min="14086" max="14090" width="15.5" style="139" customWidth="1"/>
    <col min="14091" max="14336" width="9" style="139"/>
    <col min="14337" max="14341" width="17.75" style="139" customWidth="1"/>
    <col min="14342" max="14346" width="15.5" style="139" customWidth="1"/>
    <col min="14347" max="14592" width="9" style="139"/>
    <col min="14593" max="14597" width="17.75" style="139" customWidth="1"/>
    <col min="14598" max="14602" width="15.5" style="139" customWidth="1"/>
    <col min="14603" max="14848" width="9" style="139"/>
    <col min="14849" max="14853" width="17.75" style="139" customWidth="1"/>
    <col min="14854" max="14858" width="15.5" style="139" customWidth="1"/>
    <col min="14859" max="15104" width="9" style="139"/>
    <col min="15105" max="15109" width="17.75" style="139" customWidth="1"/>
    <col min="15110" max="15114" width="15.5" style="139" customWidth="1"/>
    <col min="15115" max="15360" width="9" style="139"/>
    <col min="15361" max="15365" width="17.75" style="139" customWidth="1"/>
    <col min="15366" max="15370" width="15.5" style="139" customWidth="1"/>
    <col min="15371" max="15616" width="9" style="139"/>
    <col min="15617" max="15621" width="17.75" style="139" customWidth="1"/>
    <col min="15622" max="15626" width="15.5" style="139" customWidth="1"/>
    <col min="15627" max="15872" width="9" style="139"/>
    <col min="15873" max="15877" width="17.75" style="139" customWidth="1"/>
    <col min="15878" max="15882" width="15.5" style="139" customWidth="1"/>
    <col min="15883" max="16128" width="9" style="139"/>
    <col min="16129" max="16133" width="17.75" style="139" customWidth="1"/>
    <col min="16134" max="16138" width="15.5" style="139" customWidth="1"/>
    <col min="16139" max="16384" width="9" style="139"/>
  </cols>
  <sheetData>
    <row r="1" spans="1:10" ht="39" customHeight="1" x14ac:dyDescent="0.3">
      <c r="A1" s="193" t="s">
        <v>75</v>
      </c>
      <c r="B1" s="193"/>
      <c r="C1" s="193"/>
      <c r="D1" s="193"/>
      <c r="E1" s="193"/>
      <c r="F1" s="192"/>
      <c r="G1" s="192"/>
      <c r="H1" s="192"/>
      <c r="I1" s="192"/>
      <c r="J1" s="192"/>
    </row>
    <row r="2" spans="1:10" ht="21.95" customHeight="1" x14ac:dyDescent="0.3">
      <c r="A2" s="176" t="s">
        <v>74</v>
      </c>
      <c r="B2" s="175"/>
      <c r="C2" s="175"/>
      <c r="D2" s="175"/>
      <c r="E2" s="174"/>
    </row>
    <row r="3" spans="1:10" ht="21.95" customHeight="1" x14ac:dyDescent="0.3">
      <c r="A3" s="172" t="s">
        <v>67</v>
      </c>
      <c r="B3" s="172" t="s">
        <v>66</v>
      </c>
      <c r="C3" s="172" t="s">
        <v>65</v>
      </c>
      <c r="D3" s="173" t="s">
        <v>64</v>
      </c>
      <c r="E3" s="172" t="s">
        <v>63</v>
      </c>
    </row>
    <row r="4" spans="1:10" s="189" customFormat="1" ht="21.95" customHeight="1" x14ac:dyDescent="0.3">
      <c r="A4" s="171" t="s">
        <v>73</v>
      </c>
      <c r="B4" s="170"/>
      <c r="C4" s="191">
        <f>SUM(C5:C8)</f>
        <v>23460000</v>
      </c>
      <c r="D4" s="191">
        <f>SUM(D5:D8)</f>
        <v>14371019</v>
      </c>
      <c r="E4" s="190">
        <f>SUM(E5:E8)</f>
        <v>-9088981</v>
      </c>
    </row>
    <row r="5" spans="1:10" ht="21.95" customHeight="1" x14ac:dyDescent="0.3">
      <c r="A5" s="155" t="s">
        <v>72</v>
      </c>
      <c r="B5" s="157" t="s">
        <v>72</v>
      </c>
      <c r="C5" s="188">
        <f>[6]세입결산서!I11</f>
        <v>8000000</v>
      </c>
      <c r="D5" s="187">
        <f>[6]세입결산서!I12</f>
        <v>2060640</v>
      </c>
      <c r="E5" s="186">
        <f>D5-C5</f>
        <v>-5939360</v>
      </c>
    </row>
    <row r="6" spans="1:10" ht="21.95" customHeight="1" x14ac:dyDescent="0.3">
      <c r="A6" s="160" t="s">
        <v>71</v>
      </c>
      <c r="B6" s="159" t="s">
        <v>71</v>
      </c>
      <c r="C6" s="162">
        <f>[6]세입결산서!I20</f>
        <v>15000000</v>
      </c>
      <c r="D6" s="187">
        <f>[6]세입결산서!I21</f>
        <v>12309619</v>
      </c>
      <c r="E6" s="186">
        <f>D6-C6</f>
        <v>-2690381</v>
      </c>
    </row>
    <row r="7" spans="1:10" ht="21.95" customHeight="1" x14ac:dyDescent="0.3">
      <c r="A7" s="167" t="s">
        <v>69</v>
      </c>
      <c r="B7" s="159" t="s">
        <v>70</v>
      </c>
      <c r="C7" s="162">
        <f>[6]세입결산서!I23</f>
        <v>0</v>
      </c>
      <c r="D7" s="185">
        <f>[6]세입결산서!I24</f>
        <v>0</v>
      </c>
      <c r="E7" s="184">
        <f>D7-C7</f>
        <v>0</v>
      </c>
    </row>
    <row r="8" spans="1:10" ht="21.95" customHeight="1" x14ac:dyDescent="0.3">
      <c r="A8" s="183"/>
      <c r="B8" s="182" t="s">
        <v>69</v>
      </c>
      <c r="C8" s="181">
        <f>[6]세입결산서!I26</f>
        <v>460000</v>
      </c>
      <c r="D8" s="149">
        <f>[6]세입결산서!I27</f>
        <v>760</v>
      </c>
      <c r="E8" s="180">
        <f>D8-C8</f>
        <v>-459240</v>
      </c>
    </row>
    <row r="9" spans="1:10" ht="21.95" customHeight="1" x14ac:dyDescent="0.3">
      <c r="A9" s="147"/>
      <c r="B9" s="147"/>
      <c r="C9" s="179"/>
      <c r="D9" s="146"/>
      <c r="E9" s="178"/>
    </row>
    <row r="10" spans="1:10" ht="21.95" customHeight="1" x14ac:dyDescent="0.3">
      <c r="A10" s="177"/>
      <c r="B10" s="177"/>
      <c r="C10" s="177"/>
      <c r="D10" s="177"/>
      <c r="E10" s="177"/>
    </row>
    <row r="11" spans="1:10" ht="21.95" customHeight="1" x14ac:dyDescent="0.3">
      <c r="A11" s="176" t="s">
        <v>68</v>
      </c>
      <c r="B11" s="175"/>
      <c r="C11" s="175"/>
      <c r="D11" s="175"/>
      <c r="E11" s="174"/>
    </row>
    <row r="12" spans="1:10" ht="21.95" customHeight="1" x14ac:dyDescent="0.3">
      <c r="A12" s="172" t="s">
        <v>67</v>
      </c>
      <c r="B12" s="172" t="s">
        <v>66</v>
      </c>
      <c r="C12" s="172" t="s">
        <v>65</v>
      </c>
      <c r="D12" s="173" t="s">
        <v>64</v>
      </c>
      <c r="E12" s="172" t="s">
        <v>63</v>
      </c>
    </row>
    <row r="13" spans="1:10" ht="21.95" customHeight="1" x14ac:dyDescent="0.3">
      <c r="A13" s="171" t="s">
        <v>62</v>
      </c>
      <c r="B13" s="170"/>
      <c r="C13" s="169">
        <f>SUM(C14:C21)</f>
        <v>23460000</v>
      </c>
      <c r="D13" s="169">
        <f>SUM(D14:D22)</f>
        <v>14371019</v>
      </c>
      <c r="E13" s="168">
        <f>D13-C13</f>
        <v>-9088981</v>
      </c>
    </row>
    <row r="14" spans="1:10" ht="32.25" customHeight="1" x14ac:dyDescent="0.3">
      <c r="A14" s="167" t="s">
        <v>61</v>
      </c>
      <c r="B14" s="159" t="s">
        <v>9</v>
      </c>
      <c r="C14" s="162">
        <f>[6]세출결산서!I17</f>
        <v>0</v>
      </c>
      <c r="D14" s="153">
        <f>[6]세출결산서!H18</f>
        <v>0</v>
      </c>
      <c r="E14" s="156">
        <f>D14-C14</f>
        <v>0</v>
      </c>
      <c r="F14" s="166"/>
    </row>
    <row r="15" spans="1:10" ht="21.95" customHeight="1" x14ac:dyDescent="0.3">
      <c r="A15" s="165"/>
      <c r="B15" s="154" t="s">
        <v>8</v>
      </c>
      <c r="C15" s="162">
        <f>[6]세출결산서!I26</f>
        <v>0</v>
      </c>
      <c r="D15" s="153">
        <f>[6]세출결산서!H27</f>
        <v>0</v>
      </c>
      <c r="E15" s="156">
        <f>D15-C15</f>
        <v>0</v>
      </c>
      <c r="F15" s="164"/>
      <c r="G15" s="164"/>
    </row>
    <row r="16" spans="1:10" ht="21.95" customHeight="1" x14ac:dyDescent="0.3">
      <c r="A16" s="163"/>
      <c r="B16" s="143" t="s">
        <v>30</v>
      </c>
      <c r="C16" s="162">
        <f>[6]세출결산서!I44</f>
        <v>0</v>
      </c>
      <c r="D16" s="153">
        <f>[6]세출결산서!H45</f>
        <v>0</v>
      </c>
      <c r="E16" s="156">
        <f>D16-C16</f>
        <v>0</v>
      </c>
    </row>
    <row r="17" spans="1:6" ht="21.95" customHeight="1" x14ac:dyDescent="0.3">
      <c r="A17" s="155" t="s">
        <v>6</v>
      </c>
      <c r="B17" s="157" t="s">
        <v>5</v>
      </c>
      <c r="C17" s="153">
        <f>[6]세출결산서!I59</f>
        <v>0</v>
      </c>
      <c r="D17" s="153">
        <f>[6]세출결산서!H63</f>
        <v>0</v>
      </c>
      <c r="E17" s="156">
        <f>D17-C17</f>
        <v>0</v>
      </c>
    </row>
    <row r="18" spans="1:6" ht="21.95" customHeight="1" x14ac:dyDescent="0.3">
      <c r="A18" s="160" t="s">
        <v>3</v>
      </c>
      <c r="B18" s="161" t="s">
        <v>3</v>
      </c>
      <c r="C18" s="158">
        <f>[6]세출결산서!I68</f>
        <v>0</v>
      </c>
      <c r="D18" s="158">
        <f>[6]세출결산서!H72</f>
        <v>0</v>
      </c>
      <c r="E18" s="156">
        <f>D18-C18</f>
        <v>0</v>
      </c>
    </row>
    <row r="19" spans="1:6" ht="21.95" customHeight="1" x14ac:dyDescent="0.3">
      <c r="A19" s="160" t="s">
        <v>28</v>
      </c>
      <c r="B19" s="159" t="s">
        <v>60</v>
      </c>
      <c r="C19" s="158">
        <f>[6]세출결산서!I77</f>
        <v>22960000</v>
      </c>
      <c r="D19" s="158">
        <f>[6]세출결산서!I78</f>
        <v>13887769</v>
      </c>
      <c r="E19" s="156">
        <f>D19-C19</f>
        <v>-9072231</v>
      </c>
    </row>
    <row r="20" spans="1:6" ht="21.95" customHeight="1" x14ac:dyDescent="0.3">
      <c r="A20" s="155" t="s">
        <v>1</v>
      </c>
      <c r="B20" s="157" t="s">
        <v>1</v>
      </c>
      <c r="C20" s="153">
        <f>[6]세출결산서!I86</f>
        <v>500000</v>
      </c>
      <c r="D20" s="153">
        <f>[6]세출결산서!I84</f>
        <v>483250</v>
      </c>
      <c r="E20" s="156">
        <f>D20-C20</f>
        <v>-16750</v>
      </c>
    </row>
    <row r="21" spans="1:6" ht="21.95" customHeight="1" x14ac:dyDescent="0.3">
      <c r="A21" s="155" t="s">
        <v>59</v>
      </c>
      <c r="B21" s="154" t="s">
        <v>59</v>
      </c>
      <c r="C21" s="153">
        <f>[6]세출결산서!I95</f>
        <v>0</v>
      </c>
      <c r="D21" s="153">
        <v>0</v>
      </c>
      <c r="E21" s="152">
        <f>D21-C21</f>
        <v>0</v>
      </c>
    </row>
    <row r="22" spans="1:6" ht="21.95" customHeight="1" x14ac:dyDescent="0.3">
      <c r="A22" s="151" t="s">
        <v>58</v>
      </c>
      <c r="B22" s="150" t="s">
        <v>58</v>
      </c>
      <c r="C22" s="149">
        <v>0</v>
      </c>
      <c r="D22" s="149">
        <v>0</v>
      </c>
      <c r="E22" s="148">
        <f>D22-C22</f>
        <v>0</v>
      </c>
      <c r="F22" s="140" t="s">
        <v>57</v>
      </c>
    </row>
    <row r="23" spans="1:6" ht="10.5" customHeight="1" x14ac:dyDescent="0.3">
      <c r="A23" s="147"/>
      <c r="B23" s="147"/>
      <c r="C23" s="146"/>
      <c r="D23" s="146"/>
      <c r="E23" s="145"/>
    </row>
    <row r="24" spans="1:6" s="140" customFormat="1" ht="38.25" customHeight="1" x14ac:dyDescent="0.3">
      <c r="A24" s="144" t="s">
        <v>56</v>
      </c>
      <c r="B24" s="144"/>
      <c r="C24" s="144"/>
      <c r="D24" s="144"/>
      <c r="E24" s="144"/>
    </row>
    <row r="25" spans="1:6" x14ac:dyDescent="0.3">
      <c r="B25" s="143"/>
      <c r="C25" s="143"/>
      <c r="D25" s="143"/>
    </row>
    <row r="26" spans="1:6" ht="24.75" customHeight="1" x14ac:dyDescent="0.3">
      <c r="B26" s="142"/>
      <c r="C26" s="142"/>
      <c r="D26" s="141"/>
    </row>
  </sheetData>
  <mergeCells count="6">
    <mergeCell ref="A24:E24"/>
    <mergeCell ref="A1:E1"/>
    <mergeCell ref="A2:E2"/>
    <mergeCell ref="A11:E11"/>
    <mergeCell ref="A14:A16"/>
    <mergeCell ref="A7:A8"/>
  </mergeCells>
  <phoneticPr fontId="2" type="noConversion"/>
  <pageMargins left="0.59055118110236227" right="0.59055118110236227" top="0.98425196850393704" bottom="0.98425196850393704" header="0.51181102362204722" footer="0.51181102362204722"/>
  <pageSetup paperSize="9" scale="84" firstPageNumber="2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6</vt:i4>
      </vt:variant>
      <vt:variant>
        <vt:lpstr>이름 지정된 범위</vt:lpstr>
      </vt:variant>
      <vt:variant>
        <vt:i4>7</vt:i4>
      </vt:variant>
    </vt:vector>
  </HeadingPairs>
  <TitlesOfParts>
    <vt:vector size="13" baseType="lpstr">
      <vt:lpstr>재가노인지원사업</vt:lpstr>
      <vt:lpstr>식사배달사업</vt:lpstr>
      <vt:lpstr>노인맞춤돌봄서비스</vt:lpstr>
      <vt:lpstr>방문요양</vt:lpstr>
      <vt:lpstr>특별회계</vt:lpstr>
      <vt:lpstr>노인돌봄종합서비스</vt:lpstr>
      <vt:lpstr>노인맞춤돌봄서비스!Consolidate_Area</vt:lpstr>
      <vt:lpstr>방문요양!Consolidate_Area</vt:lpstr>
      <vt:lpstr>식사배달사업!Consolidate_Area</vt:lpstr>
      <vt:lpstr>재가노인지원사업!Consolidate_Area</vt:lpstr>
      <vt:lpstr>특별회계!Consolidate_Area</vt:lpstr>
      <vt:lpstr>노인돌봄종합서비스!Print_Area</vt:lpstr>
      <vt:lpstr>식사배달사업!Print_Area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2021-04-06T04:44:02Z</dcterms:created>
  <dcterms:modified xsi:type="dcterms:W3CDTF">2021-04-06T05:01:23Z</dcterms:modified>
</cp:coreProperties>
</file>