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595" yWindow="90" windowWidth="17175" windowHeight="12705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예산내역!$A$1:$H$112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변경'!$A$1:$E$30</definedName>
  </definedNames>
  <calcPr calcId="144525"/>
</workbook>
</file>

<file path=xl/calcChain.xml><?xml version="1.0" encoding="utf-8"?>
<calcChain xmlns="http://schemas.openxmlformats.org/spreadsheetml/2006/main">
  <c r="G106" i="15" l="1"/>
  <c r="G107" i="15"/>
  <c r="G108" i="15"/>
  <c r="E27" i="17" l="1"/>
  <c r="E23" i="17"/>
  <c r="E19" i="17" l="1"/>
  <c r="E17" i="17"/>
  <c r="E15" i="17"/>
  <c r="E21" i="17"/>
  <c r="E52" i="15" l="1"/>
  <c r="G52" i="15" l="1"/>
  <c r="G53" i="15"/>
  <c r="G54" i="15"/>
  <c r="G59" i="15"/>
  <c r="G60" i="15"/>
  <c r="G81" i="15" l="1"/>
  <c r="G95" i="15"/>
  <c r="D38" i="15" l="1"/>
  <c r="F108" i="15"/>
  <c r="F60" i="15"/>
  <c r="F59" i="15"/>
  <c r="F54" i="15"/>
  <c r="F53" i="15"/>
  <c r="D52" i="15"/>
  <c r="C20" i="14" s="1"/>
  <c r="F40" i="15"/>
  <c r="F52" i="15" l="1"/>
  <c r="D20" i="14"/>
  <c r="E5" i="17" l="1"/>
  <c r="C28" i="14" l="1"/>
  <c r="D28" i="14" l="1"/>
  <c r="C13" i="14" l="1"/>
  <c r="E25" i="17" l="1"/>
  <c r="E9" i="17"/>
  <c r="E29" i="17" l="1"/>
  <c r="E13" i="17"/>
  <c r="E7" i="17"/>
  <c r="F111" i="15" l="1"/>
  <c r="G111" i="15"/>
  <c r="G96" i="15"/>
  <c r="G94" i="15"/>
  <c r="G84" i="15"/>
  <c r="G85" i="15"/>
  <c r="G83" i="15"/>
  <c r="G77" i="15"/>
  <c r="G67" i="15"/>
  <c r="G68" i="15"/>
  <c r="G69" i="15"/>
  <c r="G70" i="15"/>
  <c r="G65" i="15"/>
  <c r="G63" i="15"/>
  <c r="F88" i="15"/>
  <c r="F89" i="15"/>
  <c r="F90" i="15"/>
  <c r="F91" i="15"/>
  <c r="F92" i="15"/>
  <c r="F93" i="15"/>
  <c r="F94" i="15"/>
  <c r="F95" i="15"/>
  <c r="F96" i="15"/>
  <c r="F63" i="15"/>
  <c r="F64" i="15"/>
  <c r="F65" i="15"/>
  <c r="F67" i="15"/>
  <c r="F68" i="15"/>
  <c r="F69" i="15"/>
  <c r="F70" i="15"/>
  <c r="F71" i="15"/>
  <c r="F76" i="15"/>
  <c r="F77" i="15"/>
  <c r="F78" i="15"/>
  <c r="F81" i="15"/>
  <c r="F82" i="15"/>
  <c r="F83" i="15"/>
  <c r="F84" i="15"/>
  <c r="F85" i="15"/>
  <c r="G45" i="15"/>
  <c r="G40" i="15"/>
  <c r="F32" i="15"/>
  <c r="F33" i="15"/>
  <c r="F36" i="15"/>
  <c r="F39" i="15"/>
  <c r="F43" i="15"/>
  <c r="F44" i="15"/>
  <c r="F45" i="15"/>
  <c r="G28" i="15"/>
  <c r="G29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8" i="15"/>
  <c r="F29" i="15"/>
  <c r="E110" i="15"/>
  <c r="E107" i="15"/>
  <c r="E106" i="15"/>
  <c r="E103" i="15"/>
  <c r="E102" i="15"/>
  <c r="E100" i="15"/>
  <c r="E99" i="15" s="1"/>
  <c r="E87" i="15"/>
  <c r="E80" i="15"/>
  <c r="E75" i="15"/>
  <c r="E66" i="15"/>
  <c r="E62" i="15"/>
  <c r="D21" i="14" s="1"/>
  <c r="E42" i="15"/>
  <c r="E38" i="15"/>
  <c r="E35" i="15"/>
  <c r="E34" i="15" s="1"/>
  <c r="E31" i="15"/>
  <c r="E30" i="15" s="1"/>
  <c r="E27" i="15"/>
  <c r="E19" i="15"/>
  <c r="E18" i="15" s="1"/>
  <c r="E15" i="15"/>
  <c r="E12" i="15"/>
  <c r="E6" i="15"/>
  <c r="D22" i="14" l="1"/>
  <c r="E51" i="15"/>
  <c r="E37" i="15"/>
  <c r="D13" i="14"/>
  <c r="E86" i="15"/>
  <c r="D25" i="14"/>
  <c r="E109" i="15"/>
  <c r="D29" i="14"/>
  <c r="E79" i="15"/>
  <c r="D24" i="14"/>
  <c r="E74" i="15"/>
  <c r="D23" i="14"/>
  <c r="E41" i="15"/>
  <c r="D14" i="14"/>
  <c r="E26" i="15"/>
  <c r="D10" i="14"/>
  <c r="E5" i="15" l="1"/>
  <c r="E50" i="15"/>
  <c r="D80" i="15" l="1"/>
  <c r="C24" i="14" s="1"/>
  <c r="D75" i="15"/>
  <c r="C23" i="14" s="1"/>
  <c r="D74" i="15" l="1"/>
  <c r="G75" i="15"/>
  <c r="F75" i="15"/>
  <c r="G80" i="15"/>
  <c r="F80" i="15"/>
  <c r="F74" i="15" l="1"/>
  <c r="G74" i="15"/>
  <c r="D110" i="15"/>
  <c r="C29" i="14" s="1"/>
  <c r="E29" i="14" s="1"/>
  <c r="D107" i="15"/>
  <c r="F107" i="15" s="1"/>
  <c r="D106" i="15"/>
  <c r="D103" i="15"/>
  <c r="D102" i="15"/>
  <c r="D100" i="15"/>
  <c r="D99" i="15" s="1"/>
  <c r="D87" i="15"/>
  <c r="C25" i="14" s="1"/>
  <c r="E25" i="14" s="1"/>
  <c r="D66" i="15"/>
  <c r="D62" i="15"/>
  <c r="C21" i="14" s="1"/>
  <c r="E21" i="14" s="1"/>
  <c r="D42" i="15"/>
  <c r="C14" i="14" s="1"/>
  <c r="E14" i="14" s="1"/>
  <c r="D35" i="15"/>
  <c r="F35" i="15" s="1"/>
  <c r="D31" i="15"/>
  <c r="F31" i="15" s="1"/>
  <c r="D27" i="15"/>
  <c r="C10" i="14" s="1"/>
  <c r="D19" i="15"/>
  <c r="F19" i="15" s="1"/>
  <c r="D15" i="15"/>
  <c r="F15" i="15" s="1"/>
  <c r="D12" i="15"/>
  <c r="F12" i="15" s="1"/>
  <c r="D6" i="15"/>
  <c r="F6" i="15" s="1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C22" i="14" l="1"/>
  <c r="C19" i="14" s="1"/>
  <c r="E19" i="14" s="1"/>
  <c r="D51" i="15"/>
  <c r="F106" i="15"/>
  <c r="C5" i="14"/>
  <c r="E5" i="14" s="1"/>
  <c r="E10" i="14"/>
  <c r="F87" i="15"/>
  <c r="G87" i="15"/>
  <c r="G62" i="15"/>
  <c r="F62" i="15"/>
  <c r="G66" i="15"/>
  <c r="F66" i="15"/>
  <c r="G110" i="15"/>
  <c r="F110" i="15"/>
  <c r="F38" i="15"/>
  <c r="G38" i="15"/>
  <c r="G27" i="15"/>
  <c r="F27" i="15"/>
  <c r="F42" i="15"/>
  <c r="G42" i="15"/>
  <c r="D34" i="15"/>
  <c r="F34" i="15" s="1"/>
  <c r="D18" i="15"/>
  <c r="F18" i="15" s="1"/>
  <c r="D30" i="15"/>
  <c r="F30" i="15" s="1"/>
  <c r="D26" i="15"/>
  <c r="D86" i="15"/>
  <c r="D37" i="15"/>
  <c r="D41" i="15"/>
  <c r="F41" i="15" s="1"/>
  <c r="D79" i="15"/>
  <c r="D109" i="15"/>
  <c r="E22" i="14" l="1"/>
  <c r="D50" i="15"/>
  <c r="F37" i="15"/>
  <c r="G37" i="15"/>
  <c r="G26" i="15"/>
  <c r="F26" i="15"/>
  <c r="F109" i="15"/>
  <c r="G109" i="15"/>
  <c r="G51" i="15"/>
  <c r="F51" i="15"/>
  <c r="F79" i="15"/>
  <c r="G79" i="15"/>
  <c r="F86" i="15"/>
  <c r="G86" i="15"/>
  <c r="D5" i="15"/>
  <c r="G5" i="15" l="1"/>
  <c r="F5" i="15"/>
  <c r="F50" i="15"/>
  <c r="G50" i="15"/>
  <c r="H50" i="15"/>
</calcChain>
</file>

<file path=xl/comments1.xml><?xml version="1.0" encoding="utf-8"?>
<comments xmlns="http://schemas.openxmlformats.org/spreadsheetml/2006/main">
  <authors>
    <author>My PC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9" author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3" author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8" author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<sst xmlns="http://schemas.openxmlformats.org/spreadsheetml/2006/main" count="281" uniqueCount="227">
  <si>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</si>
  <si>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</si>
  <si>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</si>
  <si>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</si>
  <si>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</si>
  <si>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</si>
  <si>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</si>
  <si>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</si>
  <si>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</si>
  <si>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</si>
  <si>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</si>
  <si>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</si>
  <si>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</si>
  <si>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</si>
  <si>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</si>
  <si>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</si>
  <si>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</si>
  <si>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</si>
  <si>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</si>
  <si>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</si>
  <si>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</si>
  <si>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</si>
  <si>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</si>
  <si>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</si>
  <si>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</si>
  <si>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</si>
  <si>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</si>
  <si>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</si>
  <si>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</si>
  <si>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</si>
  <si>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</si>
  <si>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</si>
  <si>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</si>
  <si>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</si>
  <si>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</si>
  <si>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</si>
  <si>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</si>
  <si>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</si>
  <si>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</si>
  <si>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</si>
  <si>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</si>
  <si>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</si>
  <si>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</si>
  <si>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</si>
  <si>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</si>
  <si>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</si>
  <si>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</si>
  <si>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</si>
  <si>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</si>
  <si>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</si>
  <si>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</si>
  <si>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61 부채상환금</t>
    <phoneticPr fontId="4" type="noConversion"/>
  </si>
  <si>
    <t>■ 무일복지재단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</si>
  <si>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</si>
  <si>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</si>
  <si>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</si>
  <si>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</si>
  <si>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</si>
  <si>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>01 재산수입</t>
    <phoneticPr fontId="4" type="noConversion"/>
  </si>
  <si>
    <t>11 기본재산수입</t>
    <phoneticPr fontId="4" type="noConversion"/>
  </si>
  <si>
    <t>111 임대료수입</t>
    <phoneticPr fontId="4" type="noConversion"/>
  </si>
  <si>
    <t>112 배당 및 이자수입</t>
    <phoneticPr fontId="4" type="noConversion"/>
  </si>
  <si>
    <t>113 재산매각수입</t>
    <phoneticPr fontId="4" type="noConversion"/>
  </si>
  <si>
    <t>114 기타수입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</si>
  <si>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</si>
  <si>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</si>
  <si>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</si>
  <si>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</si>
  <si>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</si>
  <si>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>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</si>
  <si>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</si>
  <si>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</si>
  <si>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</si>
  <si>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시.도보조금</t>
    <phoneticPr fontId="4" type="noConversion"/>
  </si>
  <si>
    <t>413 시.군.구보조금</t>
    <phoneticPr fontId="4" type="noConversion"/>
  </si>
  <si>
    <t>414 기타보조금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</si>
  <si>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</si>
  <si>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</si>
  <si>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지정후원금수입</t>
    <phoneticPr fontId="2" type="noConversion"/>
  </si>
  <si>
    <t xml:space="preserve">일반후원금 및 모금후원금 </t>
    <phoneticPr fontId="4" type="noConversion"/>
  </si>
  <si>
    <t>06 차입금</t>
    <phoneticPr fontId="4" type="noConversion"/>
  </si>
  <si>
    <t>61 차입금</t>
    <phoneticPr fontId="4" type="noConversion"/>
  </si>
  <si>
    <t>611 금융기관차입금</t>
    <phoneticPr fontId="4" type="noConversion"/>
  </si>
  <si>
    <t>612 기타차입금</t>
    <phoneticPr fontId="4" type="noConversion"/>
  </si>
  <si>
    <t>07 전입금</t>
    <phoneticPr fontId="4" type="noConversion"/>
  </si>
  <si>
    <t>71 전입금</t>
    <phoneticPr fontId="4" type="noConversion"/>
  </si>
  <si>
    <t>711 시설회계전입금</t>
    <phoneticPr fontId="4" type="noConversion"/>
  </si>
  <si>
    <t xml:space="preserve">08 이월금 </t>
    <phoneticPr fontId="4" type="noConversion"/>
  </si>
  <si>
    <t xml:space="preserve">81 이월금 </t>
    <phoneticPr fontId="4" type="noConversion"/>
  </si>
  <si>
    <t>811 전년도이월금</t>
    <phoneticPr fontId="4" type="noConversion"/>
  </si>
  <si>
    <t>812 전년도이월금(후원금)</t>
    <phoneticPr fontId="4" type="noConversion"/>
  </si>
  <si>
    <t>09 잡수입</t>
    <phoneticPr fontId="4" type="noConversion"/>
  </si>
  <si>
    <t>91 잡수입</t>
    <phoneticPr fontId="4" type="noConversion"/>
  </si>
  <si>
    <t>911 불용품매각대</t>
    <phoneticPr fontId="4" type="noConversion"/>
  </si>
  <si>
    <t>912 기타예금이자</t>
    <phoneticPr fontId="4" type="noConversion"/>
  </si>
  <si>
    <t>통장이자수입</t>
    <phoneticPr fontId="4" type="noConversion"/>
  </si>
  <si>
    <t>913 기타잡수입</t>
    <phoneticPr fontId="4" type="noConversion"/>
  </si>
  <si>
    <t>01 사무비</t>
    <phoneticPr fontId="4" type="noConversion"/>
  </si>
  <si>
    <t>11 인건비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</si>
  <si>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</si>
  <si>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</si>
  <si>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</si>
  <si>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</si>
  <si>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</si>
  <si>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</si>
  <si>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각종 수수료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</si>
  <si>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</si>
  <si>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</si>
  <si>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</si>
  <si>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</si>
  <si>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</si>
  <si>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</si>
  <si>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</si>
  <si>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</si>
  <si>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시설 보수공사 등</t>
    <phoneticPr fontId="2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</si>
  <si>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</si>
  <si>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</si>
  <si>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</si>
  <si>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312 자원봉사자관리</t>
    <phoneticPr fontId="4" type="noConversion"/>
  </si>
  <si>
    <t>자원봉사자 교육 및 관리 등</t>
    <phoneticPr fontId="4" type="noConversion"/>
  </si>
  <si>
    <t>314 홍보계몽사업</t>
    <phoneticPr fontId="4" type="noConversion"/>
  </si>
  <si>
    <t>316 직원교육및연수</t>
    <phoneticPr fontId="4" type="noConversion"/>
  </si>
  <si>
    <t>317 기타사업비</t>
    <phoneticPr fontId="4" type="noConversion"/>
  </si>
  <si>
    <t>지역사회연계사업 등</t>
    <phoneticPr fontId="2" type="noConversion"/>
  </si>
  <si>
    <t>04 전출금</t>
    <phoneticPr fontId="4" type="noConversion"/>
  </si>
  <si>
    <t>41 전출금</t>
    <phoneticPr fontId="4" type="noConversion"/>
  </si>
  <si>
    <t>411 시설전출금</t>
    <phoneticPr fontId="4" type="noConversion"/>
  </si>
  <si>
    <t>412 무량수전시설전출금(후원금)</t>
    <phoneticPr fontId="4" type="noConversion"/>
  </si>
  <si>
    <t>413 참좋은노인복지센터시설전출금(후원금)</t>
    <phoneticPr fontId="4" type="noConversion"/>
  </si>
  <si>
    <t>414 지역아동센터시설전출금(후원금)</t>
    <phoneticPr fontId="4" type="noConversion"/>
  </si>
  <si>
    <t>415 참좋은우리집시설전출금(후원금)</t>
    <phoneticPr fontId="4" type="noConversion"/>
  </si>
  <si>
    <t>416 참좋은기억학교 시설전출금(후원금)</t>
    <phoneticPr fontId="4" type="noConversion"/>
  </si>
  <si>
    <t>418참좋은주간보호센터시설전출금(후원금)</t>
    <phoneticPr fontId="4" type="noConversion"/>
  </si>
  <si>
    <t>51과년도지출</t>
    <phoneticPr fontId="4" type="noConversion"/>
  </si>
  <si>
    <t>511과년도지출</t>
    <phoneticPr fontId="4" type="noConversion"/>
  </si>
  <si>
    <t>06 상환금</t>
    <phoneticPr fontId="4" type="noConversion"/>
  </si>
  <si>
    <t>611 원금상환금</t>
    <phoneticPr fontId="4" type="noConversion"/>
  </si>
  <si>
    <t>612 이자지급금</t>
    <phoneticPr fontId="4" type="noConversion"/>
  </si>
  <si>
    <t>07 잡지출</t>
    <phoneticPr fontId="4" type="noConversion"/>
  </si>
  <si>
    <t>71 잡지출</t>
    <phoneticPr fontId="4" type="noConversion"/>
  </si>
  <si>
    <t>08 예비비</t>
    <phoneticPr fontId="4" type="noConversion"/>
  </si>
  <si>
    <t>81 예비비</t>
    <phoneticPr fontId="4" type="noConversion"/>
  </si>
  <si>
    <t>811 예비비</t>
    <phoneticPr fontId="4" type="noConversion"/>
  </si>
  <si>
    <t>417참좋은어린이집전출금(후원금)</t>
    <phoneticPr fontId="4" type="noConversion"/>
  </si>
  <si>
    <t>1) 세입예산 내역</t>
    <phoneticPr fontId="2" type="noConversion"/>
  </si>
  <si>
    <t>2) 세출예산 내역</t>
    <phoneticPr fontId="2" type="noConversion"/>
  </si>
  <si>
    <t>419대명사회복지관</t>
    <phoneticPr fontId="4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</si>
  <si>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</si>
  <si>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</si>
  <si>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</si>
  <si>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</si>
  <si>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</si>
  <si>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</si>
  <si>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>지정위탁금 250만*12개월</t>
    <phoneticPr fontId="2" type="noConversion"/>
  </si>
  <si>
    <t>512 비지정후원금수입</t>
    <phoneticPr fontId="4" type="noConversion"/>
  </si>
  <si>
    <t>132 수용비및수수료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</si>
  <si>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</si>
  <si>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</si>
  <si>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</si>
  <si>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</si>
  <si>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</si>
  <si>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</si>
  <si>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</si>
  <si>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</si>
  <si>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■ 시설명 : 사회복지법인 무일복지재단</t>
    <phoneticPr fontId="4" type="noConversion"/>
  </si>
  <si>
    <t>81 예비비</t>
    <phoneticPr fontId="4" type="noConversion"/>
  </si>
  <si>
    <t>811 예비비</t>
    <phoneticPr fontId="4" type="noConversion"/>
  </si>
  <si>
    <t>산하시설 및 유관기관 종사자 경조사 화환</t>
    <phoneticPr fontId="2" type="noConversion"/>
  </si>
  <si>
    <t xml:space="preserve">관리자 연수 및 세미나 참석 </t>
    <phoneticPr fontId="2" type="noConversion"/>
  </si>
  <si>
    <t>91 잡수입</t>
    <phoneticPr fontId="2" type="noConversion"/>
  </si>
  <si>
    <t>41 전출금</t>
    <phoneticPr fontId="2" type="noConversion"/>
  </si>
  <si>
    <t>711 잡지출</t>
    <phoneticPr fontId="4" type="noConversion"/>
  </si>
  <si>
    <t>812 반환금</t>
    <phoneticPr fontId="4" type="noConversion"/>
  </si>
  <si>
    <t>수자타 상,하반기 천오백씩</t>
    <phoneticPr fontId="2" type="noConversion"/>
  </si>
  <si>
    <t xml:space="preserve">기타 </t>
    <phoneticPr fontId="2" type="noConversion"/>
  </si>
  <si>
    <t>81 이월금</t>
    <phoneticPr fontId="4" type="noConversion"/>
  </si>
  <si>
    <t>812 전년도이월금(후원금)</t>
    <phoneticPr fontId="2" type="noConversion"/>
  </si>
  <si>
    <t>913 기타잡수입</t>
    <phoneticPr fontId="2" type="noConversion"/>
  </si>
  <si>
    <t>최초예산(B)</t>
    <phoneticPr fontId="4" type="noConversion"/>
  </si>
  <si>
    <t>결산추경(A)</t>
    <phoneticPr fontId="4" type="noConversion"/>
  </si>
  <si>
    <t xml:space="preserve">2020.   11.  </t>
    <phoneticPr fontId="4" type="noConversion"/>
  </si>
  <si>
    <t>1. 무일복지재단 2021년도 최초예산 세입,세출예산은 다음과 같다.</t>
    <phoneticPr fontId="4" type="noConversion"/>
  </si>
  <si>
    <t>1. 2021년 최초예산 세입·세출예산(안) 총괄내역서</t>
    <phoneticPr fontId="4" type="noConversion"/>
  </si>
  <si>
    <t>2021년 무일복지재단 최초예산 세입.세출예산(안) 증감사유</t>
    <phoneticPr fontId="4" type="noConversion"/>
  </si>
  <si>
    <t>결산추경(A)</t>
    <phoneticPr fontId="4" type="noConversion"/>
  </si>
  <si>
    <t>2020년 
결산추경(A)</t>
    <phoneticPr fontId="2" type="noConversion"/>
  </si>
  <si>
    <t>2021년
최초예산(B)</t>
    <phoneticPr fontId="2" type="noConversion"/>
  </si>
  <si>
    <t>2020년
결산추경(A)</t>
    <phoneticPr fontId="38" type="noConversion"/>
  </si>
  <si>
    <t>2021년
최초예산(B)</t>
    <phoneticPr fontId="4" type="noConversion"/>
  </si>
  <si>
    <t>111 급여</t>
    <phoneticPr fontId="2" type="noConversion"/>
  </si>
  <si>
    <t>112 제수당</t>
    <phoneticPr fontId="2" type="noConversion"/>
  </si>
  <si>
    <t>115 퇴직금 및 퇴직적립금</t>
    <phoneticPr fontId="2" type="noConversion"/>
  </si>
  <si>
    <t>116 사회보험부담금</t>
    <phoneticPr fontId="2" type="noConversion"/>
  </si>
  <si>
    <t>법인협회비 50,000원×12월(중앙)
법인협회비 400,000원×1년(대구)
CMS 및 신원보증보험료  200,000원
재산세, 기타 1,500,000원</t>
    <phoneticPr fontId="4" type="noConversion"/>
  </si>
  <si>
    <t>400,000원*39주
경로잔치 10,000,000원</t>
    <phoneticPr fontId="4" type="noConversion"/>
  </si>
  <si>
    <t>이월금(대명)      42,500,000 
 이월금(수자타)  147,059,608
 이월금(후원금)    30,164,630
 이월금(운영비)     1,409,162</t>
    <phoneticPr fontId="2" type="noConversion"/>
  </si>
  <si>
    <t>512 비지정후원금</t>
    <phoneticPr fontId="2" type="noConversion"/>
  </si>
  <si>
    <t>예비비 감소로 인한 이월금 감액 예상</t>
    <phoneticPr fontId="4" type="noConversion"/>
  </si>
  <si>
    <t>잡수입 감소</t>
    <phoneticPr fontId="2" type="noConversion"/>
  </si>
  <si>
    <t>11 인건비</t>
    <phoneticPr fontId="4" type="noConversion"/>
  </si>
  <si>
    <t>111 급여</t>
  </si>
  <si>
    <t>112 제수당</t>
  </si>
  <si>
    <t>115 퇴직금 및 퇴직적립금</t>
  </si>
  <si>
    <t>116 사회보험부담금</t>
  </si>
  <si>
    <t>사무국 전담직원 채용</t>
    <phoneticPr fontId="2" type="noConversion"/>
  </si>
  <si>
    <t>21 시설비</t>
  </si>
  <si>
    <t>212 자산취득비</t>
  </si>
  <si>
    <t>차량구입 할부금 완납으로 인한 감액</t>
    <phoneticPr fontId="2" type="noConversion"/>
  </si>
  <si>
    <t>무료급식, 경로잔치 실시 가능성으로 인한 증액</t>
    <phoneticPr fontId="4" type="noConversion"/>
  </si>
  <si>
    <t>417참좋은어린이집전출금(후원금)</t>
  </si>
  <si>
    <t>418참좋은주간보호센터시설전출금(후원금)</t>
  </si>
  <si>
    <t>이월금(대명)     12,500,000     이월금(수자타) 177,059,608     
이월금(후원금)  38,888,320     이월금(운영비)    1,409,162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</si>
  <si>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342,230,000원 </t>
    </r>
    <r>
      <rPr>
        <sz val="12"/>
        <rFont val="돋움"/>
        <family val="3"/>
        <charset val="129"/>
      </rPr>
      <t>으로한다.</t>
    </r>
    <phoneticPr fontId="4" type="noConversion"/>
  </si>
  <si>
    <t>급여 2,148,190*12=25,778,280</t>
    <phoneticPr fontId="2" type="noConversion"/>
  </si>
  <si>
    <t xml:space="preserve">   = 5,903,030</t>
    <phoneticPr fontId="2" type="noConversion"/>
  </si>
  <si>
    <t>연장근로수당  323,780 * 12 = 3,885,360</t>
    <phoneticPr fontId="2" type="noConversion"/>
  </si>
  <si>
    <t>상여금 25%(617,990 * 2 = 1,235,980) + 
          10%(247,200 * 1 =   247,200) = 1,483,180</t>
    <phoneticPr fontId="2" type="noConversion"/>
  </si>
  <si>
    <t>근로자의날수당 123,340 * 1 = 123,340</t>
    <phoneticPr fontId="2" type="noConversion"/>
  </si>
  <si>
    <t>연차수당            82,230 * 5 = 411,150</t>
    <phoneticPr fontId="2" type="noConversion"/>
  </si>
  <si>
    <t>31,681,310 / 12 = 2,640,110</t>
    <phoneticPr fontId="2" type="noConversion"/>
  </si>
  <si>
    <t>국민연금       31,681,310 *  4.50% = 1,425,660
건강보험       31,681,310 *  3.43% = 1,086.670
장기요양보험  1,086,720 * 11.52% =    125,180
고용보험       31,681,310 *  1.05% =    332,650
산재보험       31,681,310 *  0.70% =    221,770</t>
    <phoneticPr fontId="2" type="noConversion"/>
  </si>
  <si>
    <t xml:space="preserve">   = 3,191,930</t>
    <phoneticPr fontId="2" type="noConversion"/>
  </si>
  <si>
    <t>이월금(대명)      12,500,000
이월금(수자타)  177,059,608
이월금(후원금)    38,347,880
이월금(운영비)     1,409,162</t>
    <phoneticPr fontId="2" type="noConversion"/>
  </si>
  <si>
    <t>한국불교대학 후원으로 인한 증액</t>
    <phoneticPr fontId="4" type="noConversion"/>
  </si>
  <si>
    <t>한국불교대학 직접 후원으로 인한 전출금 감액</t>
    <phoneticPr fontId="2" type="noConversion"/>
  </si>
  <si>
    <t>한국불교대학 후원금으로 충당</t>
    <phoneticPr fontId="2" type="noConversion"/>
  </si>
  <si>
    <t>2021년 무일복지재단
최초예산 세입·세출 예산(안)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</si>
</sst>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45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10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right" vertical="center"/>
    </xf>
    <xf numFmtId="43" fontId="21" fillId="0" borderId="7" xfId="0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3" fontId="21" fillId="0" borderId="31" xfId="0" applyNumberFormat="1" applyFont="1" applyBorder="1" applyAlignment="1">
      <alignment horizontal="right" vertical="center"/>
    </xf>
    <xf numFmtId="3" fontId="21" fillId="0" borderId="25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10" xfId="0" applyNumberFormat="1" applyFont="1" applyBorder="1" applyAlignment="1">
      <alignment horizontal="right" vertical="center"/>
    </xf>
    <xf numFmtId="3" fontId="21" fillId="0" borderId="35" xfId="0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3" fontId="21" fillId="0" borderId="22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10" xfId="0" applyNumberFormat="1" applyFont="1" applyBorder="1" applyAlignment="1">
      <alignment horizontal="center" vertical="center"/>
    </xf>
    <xf numFmtId="3" fontId="21" fillId="0" borderId="15" xfId="0" quotePrefix="1" applyNumberFormat="1" applyFont="1" applyBorder="1" applyAlignment="1">
      <alignment horizontal="right" vertical="center"/>
    </xf>
    <xf numFmtId="43" fontId="21" fillId="0" borderId="15" xfId="0" applyNumberFormat="1" applyFont="1" applyBorder="1" applyAlignment="1">
      <alignment horizontal="right" vertical="center"/>
    </xf>
    <xf numFmtId="3" fontId="21" fillId="0" borderId="40" xfId="0" applyNumberFormat="1" applyFont="1" applyBorder="1" applyAlignment="1">
      <alignment horizontal="right" vertical="center"/>
    </xf>
    <xf numFmtId="43" fontId="21" fillId="0" borderId="17" xfId="0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horizontal="right" vertical="center"/>
    </xf>
    <xf numFmtId="3" fontId="25" fillId="0" borderId="25" xfId="0" applyNumberFormat="1" applyFont="1" applyBorder="1" applyAlignment="1">
      <alignment horizontal="right" vertical="center"/>
    </xf>
    <xf numFmtId="43" fontId="25" fillId="0" borderId="7" xfId="0" applyNumberFormat="1" applyFont="1" applyBorder="1" applyAlignment="1">
      <alignment horizontal="right" vertical="center"/>
    </xf>
    <xf numFmtId="3" fontId="25" fillId="0" borderId="22" xfId="0" applyNumberFormat="1" applyFont="1" applyBorder="1" applyAlignment="1">
      <alignment horizontal="right" vertical="center"/>
    </xf>
    <xf numFmtId="3" fontId="25" fillId="0" borderId="0" xfId="0" quotePrefix="1" applyNumberFormat="1" applyFont="1" applyBorder="1" applyAlignment="1">
      <alignment horizontal="right" vertical="center"/>
    </xf>
    <xf numFmtId="43" fontId="25" fillId="0" borderId="17" xfId="0" applyNumberFormat="1" applyFont="1" applyBorder="1" applyAlignment="1">
      <alignment horizontal="right" vertical="center"/>
    </xf>
    <xf numFmtId="3" fontId="25" fillId="0" borderId="22" xfId="0" quotePrefix="1" applyNumberFormat="1" applyFont="1" applyBorder="1" applyAlignment="1">
      <alignment horizontal="right" vertical="center"/>
    </xf>
    <xf numFmtId="43" fontId="21" fillId="0" borderId="7" xfId="0" applyNumberFormat="1" applyFont="1" applyBorder="1" applyAlignment="1">
      <alignment vertical="center"/>
    </xf>
    <xf numFmtId="3" fontId="25" fillId="0" borderId="7" xfId="0" quotePrefix="1" applyNumberFormat="1" applyFont="1" applyBorder="1" applyAlignment="1">
      <alignment horizontal="right" vertical="center"/>
    </xf>
    <xf numFmtId="0" fontId="30" fillId="0" borderId="0" xfId="2" applyFont="1">
      <alignment vertical="center"/>
    </xf>
    <xf numFmtId="0" fontId="21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25" fillId="0" borderId="2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shrinkToFit="1"/>
    </xf>
    <xf numFmtId="3" fontId="21" fillId="0" borderId="3" xfId="2" applyNumberFormat="1" applyFont="1" applyBorder="1" applyAlignment="1">
      <alignment horizontal="center" vertical="center"/>
    </xf>
    <xf numFmtId="3" fontId="21" fillId="0" borderId="4" xfId="2" applyNumberFormat="1" applyFont="1" applyBorder="1" applyAlignment="1">
      <alignment horizontal="center" vertical="center"/>
    </xf>
    <xf numFmtId="3" fontId="31" fillId="0" borderId="4" xfId="2" applyNumberFormat="1" applyFont="1" applyBorder="1" applyAlignment="1">
      <alignment horizontal="right" vertical="center"/>
    </xf>
    <xf numFmtId="3" fontId="31" fillId="0" borderId="5" xfId="2" applyNumberFormat="1" applyFont="1" applyBorder="1" applyAlignment="1">
      <alignment vertical="center"/>
    </xf>
    <xf numFmtId="3" fontId="21" fillId="0" borderId="6" xfId="2" applyNumberFormat="1" applyFont="1" applyBorder="1" applyAlignment="1">
      <alignment horizontal="center" vertical="center"/>
    </xf>
    <xf numFmtId="3" fontId="21" fillId="0" borderId="7" xfId="2" applyNumberFormat="1" applyFont="1" applyBorder="1" applyAlignment="1">
      <alignment horizontal="center" vertical="center"/>
    </xf>
    <xf numFmtId="3" fontId="32" fillId="0" borderId="7" xfId="3" applyNumberFormat="1" applyFont="1" applyBorder="1">
      <alignment vertical="center"/>
    </xf>
    <xf numFmtId="3" fontId="32" fillId="0" borderId="8" xfId="3" applyNumberFormat="1" applyFont="1" applyBorder="1">
      <alignment vertical="center"/>
    </xf>
    <xf numFmtId="3" fontId="21" fillId="0" borderId="9" xfId="2" applyNumberFormat="1" applyFont="1" applyBorder="1" applyAlignment="1">
      <alignment horizontal="center" vertical="center"/>
    </xf>
    <xf numFmtId="3" fontId="21" fillId="0" borderId="10" xfId="2" applyNumberFormat="1" applyFont="1" applyBorder="1" applyAlignment="1">
      <alignment horizontal="center" vertical="center"/>
    </xf>
    <xf numFmtId="3" fontId="32" fillId="0" borderId="10" xfId="3" applyNumberFormat="1" applyFont="1" applyBorder="1">
      <alignment vertical="center"/>
    </xf>
    <xf numFmtId="3" fontId="32" fillId="0" borderId="11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5" fillId="0" borderId="2" xfId="2" applyNumberFormat="1" applyFont="1" applyBorder="1" applyAlignment="1">
      <alignment horizontal="center" vertical="center"/>
    </xf>
    <xf numFmtId="3" fontId="31" fillId="0" borderId="4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4" fillId="0" borderId="0" xfId="0" applyFont="1">
      <alignment vertical="center"/>
    </xf>
    <xf numFmtId="0" fontId="25" fillId="0" borderId="0" xfId="0" applyFont="1" applyAlignment="1">
      <alignment vertical="center"/>
    </xf>
    <xf numFmtId="3" fontId="21" fillId="0" borderId="18" xfId="0" applyNumberFormat="1" applyFont="1" applyBorder="1" applyAlignment="1">
      <alignment vertical="center" shrinkToFit="1"/>
    </xf>
    <xf numFmtId="3" fontId="21" fillId="0" borderId="8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horizontal="left" vertical="center" shrinkToFit="1"/>
    </xf>
    <xf numFmtId="3" fontId="21" fillId="0" borderId="8" xfId="0" applyNumberFormat="1" applyFont="1" applyBorder="1" applyAlignment="1">
      <alignment vertical="center" wrapText="1" shrinkToFit="1"/>
    </xf>
    <xf numFmtId="3" fontId="21" fillId="0" borderId="33" xfId="1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vertical="center" wrapText="1" shrinkToFit="1"/>
    </xf>
    <xf numFmtId="3" fontId="21" fillId="0" borderId="18" xfId="0" applyNumberFormat="1" applyFont="1" applyBorder="1" applyAlignment="1">
      <alignment vertical="center" wrapText="1"/>
    </xf>
    <xf numFmtId="3" fontId="25" fillId="0" borderId="7" xfId="1" applyNumberFormat="1" applyFont="1" applyBorder="1" applyAlignment="1">
      <alignment horizontal="right" vertical="center"/>
    </xf>
    <xf numFmtId="3" fontId="21" fillId="0" borderId="8" xfId="0" applyNumberFormat="1" applyFont="1" applyBorder="1" applyAlignment="1">
      <alignment vertical="center" wrapText="1"/>
    </xf>
    <xf numFmtId="3" fontId="21" fillId="0" borderId="7" xfId="1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vertical="center" wrapText="1"/>
    </xf>
    <xf numFmtId="3" fontId="21" fillId="0" borderId="10" xfId="1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vertical="center" wrapText="1"/>
    </xf>
    <xf numFmtId="3" fontId="25" fillId="0" borderId="17" xfId="1" applyNumberFormat="1" applyFont="1" applyBorder="1" applyAlignment="1">
      <alignment horizontal="right" vertical="center"/>
    </xf>
    <xf numFmtId="3" fontId="25" fillId="0" borderId="33" xfId="1" applyNumberFormat="1" applyFont="1" applyBorder="1" applyAlignment="1">
      <alignment horizontal="right" vertical="center"/>
    </xf>
    <xf numFmtId="3" fontId="25" fillId="0" borderId="34" xfId="0" applyNumberFormat="1" applyFont="1" applyBorder="1" applyAlignment="1">
      <alignment vertical="center" wrapText="1"/>
    </xf>
    <xf numFmtId="0" fontId="35" fillId="0" borderId="0" xfId="0" applyFont="1">
      <alignment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left" vertical="center"/>
    </xf>
    <xf numFmtId="3" fontId="21" fillId="0" borderId="17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 shrinkToFit="1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2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1" fillId="0" borderId="29" xfId="0" applyNumberFormat="1" applyFont="1" applyBorder="1" applyAlignment="1">
      <alignment horizontal="left"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left" vertical="center" shrinkToFit="1"/>
    </xf>
    <xf numFmtId="3" fontId="25" fillId="0" borderId="0" xfId="0" applyNumberFormat="1" applyFont="1" applyBorder="1" applyAlignment="1">
      <alignment vertical="center"/>
    </xf>
    <xf numFmtId="3" fontId="35" fillId="0" borderId="0" xfId="0" applyNumberFormat="1" applyFont="1" applyAlignment="1">
      <alignment horizontal="center" vertical="center"/>
    </xf>
    <xf numFmtId="3" fontId="35" fillId="0" borderId="0" xfId="0" applyNumberFormat="1" applyFont="1">
      <alignment vertical="center"/>
    </xf>
    <xf numFmtId="3" fontId="21" fillId="0" borderId="31" xfId="0" applyNumberFormat="1" applyFont="1" applyBorder="1" applyAlignment="1">
      <alignment horizontal="left" vertical="center"/>
    </xf>
    <xf numFmtId="3" fontId="21" fillId="0" borderId="33" xfId="0" applyNumberFormat="1" applyFont="1" applyBorder="1" applyAlignment="1">
      <alignment horizontal="left" vertical="center" shrinkToFit="1"/>
    </xf>
    <xf numFmtId="3" fontId="21" fillId="0" borderId="36" xfId="0" applyNumberFormat="1" applyFont="1" applyBorder="1" applyAlignment="1">
      <alignment horizontal="left" vertical="center"/>
    </xf>
    <xf numFmtId="3" fontId="21" fillId="0" borderId="38" xfId="0" applyNumberFormat="1" applyFont="1" applyBorder="1" applyAlignment="1">
      <alignment horizontal="left" vertical="center"/>
    </xf>
    <xf numFmtId="3" fontId="35" fillId="0" borderId="0" xfId="0" applyNumberFormat="1" applyFont="1" applyBorder="1" applyAlignment="1">
      <alignment horizontal="left" vertical="center"/>
    </xf>
    <xf numFmtId="3" fontId="21" fillId="0" borderId="33" xfId="0" applyNumberFormat="1" applyFont="1" applyBorder="1" applyAlignment="1">
      <alignment horizontal="left" vertical="center" wrapText="1" shrinkToFit="1"/>
    </xf>
    <xf numFmtId="3" fontId="35" fillId="0" borderId="32" xfId="0" applyNumberFormat="1" applyFont="1" applyBorder="1" applyAlignment="1">
      <alignment horizontal="left" vertical="center"/>
    </xf>
    <xf numFmtId="3" fontId="21" fillId="0" borderId="7" xfId="0" applyNumberFormat="1" applyFont="1" applyBorder="1" applyAlignment="1">
      <alignment horizontal="left" vertical="center" wrapText="1" shrinkToFit="1"/>
    </xf>
    <xf numFmtId="3" fontId="35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 shrinkToFit="1"/>
    </xf>
    <xf numFmtId="3" fontId="21" fillId="0" borderId="39" xfId="0" applyNumberFormat="1" applyFont="1" applyBorder="1" applyAlignment="1">
      <alignment horizontal="left" vertical="center"/>
    </xf>
    <xf numFmtId="3" fontId="35" fillId="0" borderId="24" xfId="0" applyNumberFormat="1" applyFont="1" applyBorder="1" applyAlignment="1">
      <alignment horizontal="left" vertical="center"/>
    </xf>
    <xf numFmtId="3" fontId="35" fillId="0" borderId="0" xfId="0" applyNumberFormat="1" applyFont="1" applyBorder="1">
      <alignment vertical="center"/>
    </xf>
    <xf numFmtId="3" fontId="35" fillId="0" borderId="23" xfId="0" applyNumberFormat="1" applyFont="1" applyBorder="1">
      <alignment vertical="center"/>
    </xf>
    <xf numFmtId="3" fontId="35" fillId="0" borderId="30" xfId="0" applyNumberFormat="1" applyFont="1" applyBorder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 wrapText="1"/>
    </xf>
    <xf numFmtId="3" fontId="21" fillId="0" borderId="49" xfId="0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horizontal="right" vertical="center"/>
    </xf>
    <xf numFmtId="3" fontId="21" fillId="0" borderId="51" xfId="0" applyNumberFormat="1" applyFont="1" applyBorder="1" applyAlignment="1">
      <alignment horizontal="right" vertical="center"/>
    </xf>
    <xf numFmtId="3" fontId="21" fillId="0" borderId="51" xfId="0" quotePrefix="1" applyNumberFormat="1" applyFont="1" applyBorder="1" applyAlignment="1">
      <alignment horizontal="right" vertical="center"/>
    </xf>
    <xf numFmtId="0" fontId="21" fillId="0" borderId="36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3" fontId="21" fillId="0" borderId="45" xfId="0" applyNumberFormat="1" applyFont="1" applyBorder="1" applyAlignment="1">
      <alignment horizontal="right" vertical="center"/>
    </xf>
    <xf numFmtId="43" fontId="21" fillId="0" borderId="10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vertical="center" shrinkToFit="1"/>
    </xf>
    <xf numFmtId="3" fontId="21" fillId="0" borderId="26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12" fillId="0" borderId="7" xfId="0" applyNumberFormat="1" applyFont="1" applyBorder="1" applyAlignment="1">
      <alignment horizontal="left" vertical="center" shrinkToFit="1"/>
    </xf>
    <xf numFmtId="43" fontId="21" fillId="0" borderId="33" xfId="0" applyNumberFormat="1" applyFont="1" applyBorder="1" applyAlignment="1">
      <alignment horizontal="right" vertical="center"/>
    </xf>
    <xf numFmtId="3" fontId="21" fillId="0" borderId="23" xfId="1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43" fontId="21" fillId="0" borderId="23" xfId="0" applyNumberFormat="1" applyFont="1" applyBorder="1" applyAlignment="1">
      <alignment horizontal="right" vertical="center"/>
    </xf>
    <xf numFmtId="3" fontId="21" fillId="0" borderId="17" xfId="1" applyNumberFormat="1" applyFont="1" applyBorder="1" applyAlignment="1">
      <alignment horizontal="right" vertical="center"/>
    </xf>
    <xf numFmtId="3" fontId="21" fillId="0" borderId="55" xfId="0" applyNumberFormat="1" applyFont="1" applyBorder="1" applyAlignment="1">
      <alignment vertical="center" wrapText="1"/>
    </xf>
    <xf numFmtId="3" fontId="21" fillId="0" borderId="56" xfId="0" applyNumberFormat="1" applyFont="1" applyBorder="1" applyAlignment="1">
      <alignment horizontal="left" vertical="center" shrinkToFit="1"/>
    </xf>
    <xf numFmtId="3" fontId="35" fillId="0" borderId="45" xfId="0" applyNumberFormat="1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left" vertical="center" wrapText="1" shrinkToFit="1"/>
    </xf>
    <xf numFmtId="3" fontId="21" fillId="0" borderId="26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left" vertical="center" shrinkToFit="1"/>
    </xf>
    <xf numFmtId="3" fontId="25" fillId="0" borderId="7" xfId="0" applyNumberFormat="1" applyFont="1" applyBorder="1" applyAlignment="1">
      <alignment horizontal="right" vertical="center"/>
    </xf>
    <xf numFmtId="3" fontId="25" fillId="0" borderId="17" xfId="0" applyNumberFormat="1" applyFont="1" applyBorder="1" applyAlignment="1">
      <alignment horizontal="right" vertical="center"/>
    </xf>
    <xf numFmtId="43" fontId="25" fillId="0" borderId="8" xfId="0" applyNumberFormat="1" applyFont="1" applyBorder="1" applyAlignment="1">
      <alignment vertical="center" wrapText="1"/>
    </xf>
    <xf numFmtId="3" fontId="25" fillId="0" borderId="41" xfId="0" applyNumberFormat="1" applyFont="1" applyBorder="1" applyAlignment="1">
      <alignment horizontal="right" vertical="center"/>
    </xf>
    <xf numFmtId="43" fontId="25" fillId="0" borderId="42" xfId="0" applyNumberFormat="1" applyFont="1" applyBorder="1" applyAlignment="1">
      <alignment horizontal="right" vertical="center"/>
    </xf>
    <xf numFmtId="3" fontId="35" fillId="0" borderId="15" xfId="0" applyNumberFormat="1" applyFont="1" applyBorder="1">
      <alignment vertical="center"/>
    </xf>
    <xf numFmtId="3" fontId="21" fillId="0" borderId="7" xfId="0" quotePrefix="1" applyNumberFormat="1" applyFont="1" applyBorder="1" applyAlignment="1">
      <alignment horizontal="right" vertical="center"/>
    </xf>
    <xf numFmtId="3" fontId="21" fillId="0" borderId="45" xfId="0" quotePrefix="1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left" vertical="center"/>
    </xf>
    <xf numFmtId="3" fontId="25" fillId="0" borderId="24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7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3" fontId="25" fillId="0" borderId="1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3" fontId="21" fillId="0" borderId="42" xfId="0" applyNumberFormat="1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21" fillId="0" borderId="4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5" fillId="0" borderId="42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3" fontId="21" fillId="0" borderId="14" xfId="0" applyNumberFormat="1" applyFont="1" applyBorder="1" applyAlignment="1">
      <alignment horizontal="center" vertical="center"/>
    </xf>
    <xf numFmtId="3" fontId="35" fillId="0" borderId="15" xfId="0" applyNumberFormat="1" applyFont="1" applyBorder="1">
      <alignment vertical="center"/>
    </xf>
    <xf numFmtId="3" fontId="35" fillId="0" borderId="16" xfId="0" applyNumberFormat="1" applyFont="1" applyBorder="1">
      <alignment vertical="center"/>
    </xf>
    <xf numFmtId="3" fontId="33" fillId="0" borderId="0" xfId="0" applyNumberFormat="1" applyFont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 wrapText="1"/>
    </xf>
    <xf numFmtId="3" fontId="21" fillId="0" borderId="52" xfId="0" applyNumberFormat="1" applyFont="1" applyBorder="1" applyAlignment="1">
      <alignment horizontal="left" vertical="center"/>
    </xf>
    <xf numFmtId="3" fontId="21" fillId="0" borderId="53" xfId="0" applyNumberFormat="1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 shrinkToFit="1"/>
    </xf>
    <xf numFmtId="0" fontId="21" fillId="0" borderId="38" xfId="0" applyFont="1" applyBorder="1" applyAlignment="1">
      <alignment horizontal="left" vertical="center" shrinkToFit="1"/>
    </xf>
    <xf numFmtId="0" fontId="21" fillId="0" borderId="33" xfId="0" applyFont="1" applyBorder="1" applyAlignment="1">
      <alignment horizontal="left" vertical="center" shrinkToFit="1"/>
    </xf>
    <xf numFmtId="0" fontId="21" fillId="0" borderId="30" xfId="0" applyFont="1" applyBorder="1" applyAlignment="1">
      <alignment horizontal="left" vertical="center" shrinkToFit="1"/>
    </xf>
    <xf numFmtId="0" fontId="21" fillId="0" borderId="54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/>
    </xf>
    <xf numFmtId="3" fontId="21" fillId="0" borderId="50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center" vertical="center"/>
    </xf>
    <xf numFmtId="3" fontId="21" fillId="0" borderId="52" xfId="0" applyNumberFormat="1" applyFont="1" applyBorder="1" applyAlignment="1">
      <alignment horizontal="center" vertical="center"/>
    </xf>
    <xf numFmtId="3" fontId="21" fillId="0" borderId="53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view="pageBreakPreview" zoomScale="85" zoomScaleNormal="100" zoomScaleSheetLayoutView="85" zoomScalePageLayoutView="85" workbookViewId="0">
      <selection activeCell="A3" sqref="A3:B3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76"/>
      <c r="B1" s="176"/>
    </row>
    <row r="2" spans="1:2" s="21" customFormat="1" ht="111" customHeight="1">
      <c r="A2" s="177" t="s">
        <v>226</v>
      </c>
      <c r="B2" s="178"/>
    </row>
    <row r="3" spans="1:2" ht="99.95" customHeight="1">
      <c r="A3" s="179"/>
      <c r="B3" s="179"/>
    </row>
    <row r="4" spans="1:2" ht="148.5" customHeight="1">
      <c r="A4" s="180" t="s">
        <v>180</v>
      </c>
      <c r="B4" s="180"/>
    </row>
    <row r="5" spans="1:2" ht="140.1" customHeight="1">
      <c r="A5" s="1"/>
      <c r="B5" s="1"/>
    </row>
    <row r="6" spans="1:2" ht="102.75" customHeight="1">
      <c r="A6" s="180" t="s">
        <v>0</v>
      </c>
      <c r="B6" s="180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topLeftCell="A13" zoomScaleNormal="100" zoomScaleSheetLayoutView="100" workbookViewId="0">
      <selection activeCell="B15" sqref="B15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84" t="s">
        <v>44</v>
      </c>
      <c r="B3" s="184"/>
      <c r="C3" s="184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185" t="s">
        <v>181</v>
      </c>
      <c r="B5" s="185"/>
      <c r="C5" s="185"/>
      <c r="D5" s="13"/>
      <c r="E5" s="186"/>
      <c r="F5" s="186"/>
      <c r="G5" s="186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186"/>
      <c r="F6" s="186"/>
      <c r="G6" s="186"/>
      <c r="H6" s="13"/>
      <c r="I6" s="13"/>
      <c r="J6" s="13"/>
      <c r="K6" s="13"/>
      <c r="L6" s="13"/>
    </row>
    <row r="7" spans="1:12" customFormat="1" ht="30" customHeight="1">
      <c r="A7" s="187" t="s">
        <v>212</v>
      </c>
      <c r="B7" s="187"/>
      <c r="C7" s="187"/>
      <c r="E7" s="186"/>
      <c r="F7" s="186"/>
      <c r="G7" s="186"/>
    </row>
    <row r="8" spans="1:12" customFormat="1" ht="30" customHeight="1">
      <c r="A8" s="18"/>
      <c r="B8" s="18"/>
      <c r="C8" s="18"/>
      <c r="E8" s="186"/>
      <c r="F8" s="186"/>
      <c r="G8" s="186"/>
    </row>
    <row r="9" spans="1:12" s="14" customFormat="1" ht="30" customHeight="1">
      <c r="A9" s="188" t="s">
        <v>45</v>
      </c>
      <c r="B9" s="189"/>
      <c r="C9" s="189"/>
      <c r="D9" s="13"/>
      <c r="E9" s="186"/>
      <c r="F9" s="186"/>
      <c r="G9" s="186"/>
      <c r="H9" s="13"/>
      <c r="I9" s="13"/>
      <c r="J9" s="13"/>
      <c r="K9" s="13"/>
      <c r="L9" s="13"/>
    </row>
    <row r="10" spans="1:12" s="14" customFormat="1" ht="30" customHeight="1">
      <c r="A10" s="190" t="s">
        <v>46</v>
      </c>
      <c r="B10" s="190"/>
      <c r="C10" s="190"/>
      <c r="D10" s="13"/>
      <c r="E10" s="186"/>
      <c r="F10" s="186"/>
      <c r="G10" s="186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186"/>
      <c r="F11" s="186"/>
      <c r="G11" s="186"/>
      <c r="H11" s="13"/>
      <c r="I11" s="13"/>
      <c r="J11" s="13"/>
      <c r="K11" s="13"/>
      <c r="L11" s="13"/>
    </row>
    <row r="12" spans="1:12" customFormat="1" ht="30" customHeight="1">
      <c r="A12" s="187" t="s">
        <v>147</v>
      </c>
      <c r="B12" s="187"/>
      <c r="C12" s="187"/>
      <c r="E12" s="186"/>
      <c r="F12" s="186"/>
      <c r="G12" s="186"/>
    </row>
    <row r="13" spans="1:12" customFormat="1" ht="30" customHeight="1">
      <c r="A13" s="18"/>
      <c r="B13" s="18"/>
      <c r="C13" s="18"/>
      <c r="E13" s="186"/>
      <c r="F13" s="186"/>
      <c r="G13" s="186"/>
    </row>
    <row r="14" spans="1:12" customFormat="1" ht="30" customHeight="1">
      <c r="A14" s="187" t="s">
        <v>148</v>
      </c>
      <c r="B14" s="187"/>
      <c r="C14" s="187"/>
      <c r="E14" s="186"/>
      <c r="F14" s="186"/>
      <c r="G14" s="186"/>
    </row>
    <row r="15" spans="1:12" customFormat="1" ht="30" customHeight="1">
      <c r="A15" s="15"/>
      <c r="E15" s="186"/>
      <c r="F15" s="186"/>
      <c r="G15" s="186"/>
    </row>
    <row r="16" spans="1:12" s="21" customFormat="1" ht="30" customHeight="1">
      <c r="A16" s="187" t="s">
        <v>149</v>
      </c>
      <c r="B16" s="187"/>
      <c r="C16" s="187"/>
      <c r="E16" s="186"/>
      <c r="F16" s="186"/>
      <c r="G16" s="186"/>
    </row>
    <row r="17" spans="1:12" customFormat="1" ht="30" customHeight="1">
      <c r="A17" s="15"/>
      <c r="E17" s="186"/>
      <c r="F17" s="186"/>
      <c r="G17" s="186"/>
    </row>
    <row r="18" spans="1:12" customFormat="1" ht="30" customHeight="1">
      <c r="A18" s="187" t="s">
        <v>47</v>
      </c>
      <c r="B18" s="187"/>
      <c r="C18" s="187"/>
      <c r="E18" s="186"/>
      <c r="F18" s="186"/>
      <c r="G18" s="186"/>
    </row>
    <row r="19" spans="1:12" customFormat="1" ht="30" customHeight="1">
      <c r="A19" s="187" t="s">
        <v>48</v>
      </c>
      <c r="B19" s="187"/>
      <c r="C19" s="187"/>
      <c r="E19" s="186"/>
      <c r="F19" s="186"/>
      <c r="G19" s="186"/>
    </row>
    <row r="20" spans="1:12" customFormat="1" ht="30" customHeight="1">
      <c r="A20" s="18"/>
      <c r="B20" s="18"/>
      <c r="C20" s="18"/>
      <c r="E20" s="186"/>
      <c r="F20" s="186"/>
      <c r="G20" s="186"/>
    </row>
    <row r="21" spans="1:12" customFormat="1" ht="30" customHeight="1">
      <c r="A21" s="187" t="s">
        <v>49</v>
      </c>
      <c r="B21" s="187"/>
      <c r="C21" s="187"/>
      <c r="E21" s="186"/>
      <c r="F21" s="186"/>
      <c r="G21" s="186"/>
    </row>
    <row r="22" spans="1:12" customFormat="1" ht="30" customHeight="1">
      <c r="A22" s="191" t="s">
        <v>50</v>
      </c>
      <c r="B22" s="191"/>
      <c r="C22" s="191"/>
      <c r="E22" s="186"/>
      <c r="F22" s="186"/>
      <c r="G22" s="186"/>
    </row>
    <row r="23" spans="1:12" ht="35.1" customHeight="1">
      <c r="A23" s="11"/>
      <c r="B23" s="11"/>
      <c r="C23" s="11"/>
      <c r="D23" s="11"/>
      <c r="E23" s="186"/>
      <c r="F23" s="186"/>
      <c r="G23" s="186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</row>
    <row r="35" spans="1:12" s="16" customFormat="1" ht="31.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&amp;C&amp;P&amp;R무일복지재단(2020.11.16)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C21" sqref="C21:C23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192" t="s">
        <v>182</v>
      </c>
      <c r="B1" s="192"/>
      <c r="C1" s="192"/>
      <c r="D1" s="192"/>
      <c r="E1" s="192"/>
      <c r="F1" s="5"/>
      <c r="G1" s="5"/>
      <c r="H1" s="5"/>
      <c r="I1" s="5"/>
      <c r="J1" s="5"/>
    </row>
    <row r="2" spans="1:10" s="54" customFormat="1" ht="24.75" customHeight="1">
      <c r="A2" s="55"/>
      <c r="B2" s="55"/>
      <c r="C2" s="55"/>
      <c r="D2" s="55"/>
      <c r="E2" s="56" t="s">
        <v>158</v>
      </c>
      <c r="F2" s="55"/>
      <c r="G2" s="55"/>
      <c r="H2" s="55"/>
      <c r="I2" s="55"/>
      <c r="J2" s="55"/>
    </row>
    <row r="3" spans="1:10" s="54" customFormat="1" ht="21.95" customHeight="1">
      <c r="A3" s="193" t="s">
        <v>1</v>
      </c>
      <c r="B3" s="193"/>
      <c r="C3" s="193"/>
      <c r="D3" s="193"/>
      <c r="E3" s="193"/>
    </row>
    <row r="4" spans="1:10" s="54" customFormat="1" ht="21.95" customHeight="1" thickBot="1">
      <c r="A4" s="57" t="s">
        <v>2</v>
      </c>
      <c r="B4" s="57" t="s">
        <v>3</v>
      </c>
      <c r="C4" s="58" t="s">
        <v>184</v>
      </c>
      <c r="D4" s="58" t="s">
        <v>178</v>
      </c>
      <c r="E4" s="57" t="s">
        <v>4</v>
      </c>
    </row>
    <row r="5" spans="1:10" s="54" customFormat="1" ht="21.95" customHeight="1" thickTop="1">
      <c r="A5" s="59" t="s">
        <v>5</v>
      </c>
      <c r="B5" s="60"/>
      <c r="C5" s="61">
        <f>SUM(C6:C14)</f>
        <v>333420000</v>
      </c>
      <c r="D5" s="61">
        <f>SUM(D6:D14)</f>
        <v>342230000</v>
      </c>
      <c r="E5" s="62">
        <f>D5-C5</f>
        <v>8810000</v>
      </c>
    </row>
    <row r="6" spans="1:10" s="54" customFormat="1" ht="21.95" customHeight="1">
      <c r="A6" s="63" t="s">
        <v>6</v>
      </c>
      <c r="B6" s="64" t="s">
        <v>7</v>
      </c>
      <c r="C6" s="65">
        <v>0</v>
      </c>
      <c r="D6" s="65">
        <v>0</v>
      </c>
      <c r="E6" s="66">
        <f t="shared" ref="E6:E14" si="0">D6-C6</f>
        <v>0</v>
      </c>
    </row>
    <row r="7" spans="1:10" s="54" customFormat="1" ht="21.95" customHeight="1">
      <c r="A7" s="63" t="s">
        <v>8</v>
      </c>
      <c r="B7" s="64" t="s">
        <v>9</v>
      </c>
      <c r="C7" s="65">
        <v>0</v>
      </c>
      <c r="D7" s="65">
        <v>0</v>
      </c>
      <c r="E7" s="66">
        <f t="shared" si="0"/>
        <v>0</v>
      </c>
    </row>
    <row r="8" spans="1:10" s="54" customFormat="1" ht="21.95" customHeight="1">
      <c r="A8" s="63" t="s">
        <v>10</v>
      </c>
      <c r="B8" s="64" t="s">
        <v>11</v>
      </c>
      <c r="C8" s="65">
        <v>0</v>
      </c>
      <c r="D8" s="65">
        <v>0</v>
      </c>
      <c r="E8" s="66">
        <f t="shared" si="0"/>
        <v>0</v>
      </c>
    </row>
    <row r="9" spans="1:10" s="54" customFormat="1" ht="21.95" customHeight="1">
      <c r="A9" s="63" t="s">
        <v>12</v>
      </c>
      <c r="B9" s="64" t="s">
        <v>13</v>
      </c>
      <c r="C9" s="65">
        <v>0</v>
      </c>
      <c r="D9" s="65">
        <v>0</v>
      </c>
      <c r="E9" s="66">
        <f t="shared" si="0"/>
        <v>0</v>
      </c>
    </row>
    <row r="10" spans="1:10" s="54" customFormat="1" ht="21.95" customHeight="1">
      <c r="A10" s="63" t="s">
        <v>14</v>
      </c>
      <c r="B10" s="64" t="s">
        <v>15</v>
      </c>
      <c r="C10" s="65">
        <f>예산내역!D27</f>
        <v>110000000</v>
      </c>
      <c r="D10" s="65">
        <f>예산내역!E27</f>
        <v>120000000</v>
      </c>
      <c r="E10" s="66">
        <f t="shared" si="0"/>
        <v>10000000</v>
      </c>
    </row>
    <row r="11" spans="1:10" s="54" customFormat="1" ht="21.95" customHeight="1">
      <c r="A11" s="63" t="s">
        <v>16</v>
      </c>
      <c r="B11" s="64" t="s">
        <v>17</v>
      </c>
      <c r="C11" s="65">
        <v>0</v>
      </c>
      <c r="D11" s="65">
        <v>0</v>
      </c>
      <c r="E11" s="66">
        <f t="shared" si="0"/>
        <v>0</v>
      </c>
    </row>
    <row r="12" spans="1:10" s="54" customFormat="1" ht="21.95" customHeight="1">
      <c r="A12" s="63" t="s">
        <v>18</v>
      </c>
      <c r="B12" s="64" t="s">
        <v>19</v>
      </c>
      <c r="C12" s="65">
        <v>0</v>
      </c>
      <c r="D12" s="65">
        <v>0</v>
      </c>
      <c r="E12" s="66">
        <f t="shared" si="0"/>
        <v>0</v>
      </c>
    </row>
    <row r="13" spans="1:10" s="54" customFormat="1" ht="21.95" customHeight="1">
      <c r="A13" s="63" t="s">
        <v>20</v>
      </c>
      <c r="B13" s="64" t="s">
        <v>21</v>
      </c>
      <c r="C13" s="65">
        <f>예산내역!D38</f>
        <v>222320375</v>
      </c>
      <c r="D13" s="65">
        <f>예산내역!E38</f>
        <v>221133400</v>
      </c>
      <c r="E13" s="66">
        <f t="shared" si="0"/>
        <v>-1186975</v>
      </c>
    </row>
    <row r="14" spans="1:10" s="54" customFormat="1" ht="21.95" customHeight="1">
      <c r="A14" s="67" t="s">
        <v>22</v>
      </c>
      <c r="B14" s="68" t="s">
        <v>23</v>
      </c>
      <c r="C14" s="69">
        <f>예산내역!D42</f>
        <v>1099625</v>
      </c>
      <c r="D14" s="69">
        <f>예산내역!E42</f>
        <v>1096600</v>
      </c>
      <c r="E14" s="70">
        <f t="shared" si="0"/>
        <v>-3025</v>
      </c>
    </row>
    <row r="15" spans="1:10" s="54" customFormat="1" ht="21.95" customHeight="1">
      <c r="A15" s="71"/>
      <c r="B15" s="71"/>
      <c r="C15" s="71"/>
      <c r="D15" s="71"/>
      <c r="E15" s="71"/>
    </row>
    <row r="16" spans="1:10" s="54" customFormat="1" ht="21.95" customHeight="1">
      <c r="A16" s="71"/>
      <c r="B16" s="71"/>
      <c r="C16" s="71"/>
      <c r="D16" s="71"/>
      <c r="E16" s="71"/>
    </row>
    <row r="17" spans="1:7" s="54" customFormat="1" ht="21.95" customHeight="1">
      <c r="A17" s="194" t="s">
        <v>24</v>
      </c>
      <c r="B17" s="194"/>
      <c r="C17" s="194"/>
      <c r="D17" s="194"/>
      <c r="E17" s="194"/>
    </row>
    <row r="18" spans="1:7" s="54" customFormat="1" ht="21.95" customHeight="1" thickBot="1">
      <c r="A18" s="72" t="s">
        <v>2</v>
      </c>
      <c r="B18" s="72" t="s">
        <v>3</v>
      </c>
      <c r="C18" s="58" t="s">
        <v>179</v>
      </c>
      <c r="D18" s="58" t="s">
        <v>178</v>
      </c>
      <c r="E18" s="72" t="s">
        <v>4</v>
      </c>
    </row>
    <row r="19" spans="1:7" s="54" customFormat="1" ht="21.95" customHeight="1" thickTop="1">
      <c r="A19" s="59" t="s">
        <v>25</v>
      </c>
      <c r="B19" s="60"/>
      <c r="C19" s="73">
        <f>SUM(C20:C29)</f>
        <v>333420000</v>
      </c>
      <c r="D19" s="73">
        <f>SUM(D20:D29)</f>
        <v>342230000</v>
      </c>
      <c r="E19" s="62">
        <f>D19-C19</f>
        <v>8810000</v>
      </c>
    </row>
    <row r="20" spans="1:7" s="54" customFormat="1" ht="21.95" customHeight="1">
      <c r="A20" s="195" t="s">
        <v>26</v>
      </c>
      <c r="B20" s="64" t="s">
        <v>27</v>
      </c>
      <c r="C20" s="65">
        <f>예산내역!D52</f>
        <v>5846600</v>
      </c>
      <c r="D20" s="65">
        <f>예산내역!E52</f>
        <v>37513350</v>
      </c>
      <c r="E20" s="66">
        <f>D20-C20</f>
        <v>31666750</v>
      </c>
    </row>
    <row r="21" spans="1:7" s="54" customFormat="1" ht="21.95" customHeight="1">
      <c r="A21" s="195"/>
      <c r="B21" s="64" t="s">
        <v>28</v>
      </c>
      <c r="C21" s="65">
        <f>예산내역!D62</f>
        <v>1000000</v>
      </c>
      <c r="D21" s="65">
        <f>예산내역!E62</f>
        <v>1000000</v>
      </c>
      <c r="E21" s="66">
        <f t="shared" ref="E21:E28" si="1">D21-C21</f>
        <v>0</v>
      </c>
      <c r="F21" s="74"/>
      <c r="G21" s="74"/>
    </row>
    <row r="22" spans="1:7" s="54" customFormat="1" ht="21.95" customHeight="1">
      <c r="A22" s="195"/>
      <c r="B22" s="64" t="s">
        <v>29</v>
      </c>
      <c r="C22" s="65">
        <f>예산내역!D66</f>
        <v>14400000</v>
      </c>
      <c r="D22" s="65">
        <f>예산내역!E66</f>
        <v>14400000</v>
      </c>
      <c r="E22" s="66">
        <f t="shared" si="1"/>
        <v>0</v>
      </c>
    </row>
    <row r="23" spans="1:7" s="54" customFormat="1" ht="21.95" customHeight="1">
      <c r="A23" s="63" t="s">
        <v>30</v>
      </c>
      <c r="B23" s="64" t="s">
        <v>31</v>
      </c>
      <c r="C23" s="65">
        <f>예산내역!D75</f>
        <v>2000000</v>
      </c>
      <c r="D23" s="65">
        <f>예산내역!E75</f>
        <v>0</v>
      </c>
      <c r="E23" s="66">
        <f t="shared" si="1"/>
        <v>-2000000</v>
      </c>
    </row>
    <row r="24" spans="1:7" s="54" customFormat="1" ht="21.95" customHeight="1">
      <c r="A24" s="63" t="s">
        <v>32</v>
      </c>
      <c r="B24" s="64" t="s">
        <v>33</v>
      </c>
      <c r="C24" s="65">
        <f>예산내역!D80</f>
        <v>5800000</v>
      </c>
      <c r="D24" s="65">
        <f>예산내역!E80</f>
        <v>29000000</v>
      </c>
      <c r="E24" s="66">
        <f t="shared" si="1"/>
        <v>23200000</v>
      </c>
    </row>
    <row r="25" spans="1:7" s="54" customFormat="1" ht="21.95" customHeight="1">
      <c r="A25" s="63" t="s">
        <v>34</v>
      </c>
      <c r="B25" s="64" t="s">
        <v>35</v>
      </c>
      <c r="C25" s="65">
        <f>예산내역!D87</f>
        <v>82240000</v>
      </c>
      <c r="D25" s="65">
        <f>예산내역!E87</f>
        <v>30000000</v>
      </c>
      <c r="E25" s="66">
        <f t="shared" si="1"/>
        <v>-52240000</v>
      </c>
    </row>
    <row r="26" spans="1:7" s="54" customFormat="1" ht="21.95" customHeight="1">
      <c r="A26" s="63" t="s">
        <v>36</v>
      </c>
      <c r="B26" s="64" t="s">
        <v>37</v>
      </c>
      <c r="C26" s="65">
        <v>0</v>
      </c>
      <c r="D26" s="65">
        <v>0</v>
      </c>
      <c r="E26" s="66">
        <f t="shared" si="1"/>
        <v>0</v>
      </c>
    </row>
    <row r="27" spans="1:7" s="54" customFormat="1" ht="21.95" customHeight="1">
      <c r="A27" s="63" t="s">
        <v>38</v>
      </c>
      <c r="B27" s="64" t="s">
        <v>39</v>
      </c>
      <c r="C27" s="65">
        <v>0</v>
      </c>
      <c r="D27" s="65">
        <v>0</v>
      </c>
      <c r="E27" s="66">
        <f t="shared" si="1"/>
        <v>0</v>
      </c>
    </row>
    <row r="28" spans="1:7" s="54" customFormat="1" ht="21.95" customHeight="1">
      <c r="A28" s="63" t="s">
        <v>40</v>
      </c>
      <c r="B28" s="64" t="s">
        <v>41</v>
      </c>
      <c r="C28" s="65">
        <f>예산내역!D108</f>
        <v>1000000</v>
      </c>
      <c r="D28" s="65">
        <f>예산내역!E108</f>
        <v>1000000</v>
      </c>
      <c r="E28" s="66">
        <f t="shared" si="1"/>
        <v>0</v>
      </c>
    </row>
    <row r="29" spans="1:7" s="54" customFormat="1" ht="21.95" customHeight="1">
      <c r="A29" s="67" t="s">
        <v>42</v>
      </c>
      <c r="B29" s="68" t="s">
        <v>43</v>
      </c>
      <c r="C29" s="69">
        <f>예산내역!D110</f>
        <v>221133400</v>
      </c>
      <c r="D29" s="69">
        <f>예산내역!E110</f>
        <v>229316650</v>
      </c>
      <c r="E29" s="70">
        <f>D29-C29</f>
        <v>8183250</v>
      </c>
    </row>
    <row r="30" spans="1:7" s="54" customFormat="1" ht="24.95" customHeight="1">
      <c r="B30" s="75"/>
      <c r="C30" s="75"/>
      <c r="D30" s="75"/>
    </row>
    <row r="31" spans="1:7" s="53" customFormat="1" ht="24.95" customHeight="1">
      <c r="B31" s="8"/>
      <c r="C31" s="8"/>
      <c r="D31" s="9"/>
    </row>
  </sheetData>
  <mergeCells count="4">
    <mergeCell ref="A1:E1"/>
    <mergeCell ref="A3:E3"/>
    <mergeCell ref="A17:E17"/>
    <mergeCell ref="A20:A22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&amp;C&amp;P&amp;R무일복지재단(2020.11.16)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view="pageBreakPreview" topLeftCell="A75" zoomScaleNormal="100" zoomScaleSheetLayoutView="100" workbookViewId="0">
      <selection activeCell="F104" sqref="F104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7" customWidth="1"/>
    <col min="7" max="7" width="9.875" style="38" customWidth="1"/>
    <col min="8" max="8" width="37.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6" customFormat="1" ht="42.75" customHeight="1">
      <c r="A1" s="206" t="s">
        <v>144</v>
      </c>
      <c r="B1" s="206"/>
      <c r="C1" s="206"/>
      <c r="D1" s="206"/>
      <c r="E1" s="206"/>
      <c r="F1" s="206"/>
      <c r="G1" s="206"/>
      <c r="H1" s="206"/>
    </row>
    <row r="2" spans="1:8" s="76" customFormat="1" ht="19.5" customHeight="1">
      <c r="A2" s="77" t="s">
        <v>52</v>
      </c>
      <c r="B2" s="133"/>
      <c r="F2" s="22"/>
      <c r="G2" s="23"/>
      <c r="H2" s="134" t="s">
        <v>157</v>
      </c>
    </row>
    <row r="3" spans="1:8" s="94" customFormat="1" ht="20.100000000000001" customHeight="1">
      <c r="A3" s="201" t="s">
        <v>53</v>
      </c>
      <c r="B3" s="203" t="s">
        <v>54</v>
      </c>
      <c r="C3" s="203" t="s">
        <v>55</v>
      </c>
      <c r="D3" s="205" t="s">
        <v>185</v>
      </c>
      <c r="E3" s="196" t="s">
        <v>186</v>
      </c>
      <c r="F3" s="198" t="s">
        <v>150</v>
      </c>
      <c r="G3" s="198"/>
      <c r="H3" s="199" t="s">
        <v>56</v>
      </c>
    </row>
    <row r="4" spans="1:8" s="94" customFormat="1" ht="20.100000000000001" customHeight="1">
      <c r="A4" s="202"/>
      <c r="B4" s="204"/>
      <c r="C4" s="204"/>
      <c r="D4" s="204"/>
      <c r="E4" s="197"/>
      <c r="F4" s="24" t="s">
        <v>151</v>
      </c>
      <c r="G4" s="39" t="s">
        <v>152</v>
      </c>
      <c r="H4" s="200"/>
    </row>
    <row r="5" spans="1:8" s="94" customFormat="1" ht="20.100000000000001" customHeight="1">
      <c r="A5" s="207" t="s">
        <v>57</v>
      </c>
      <c r="B5" s="208"/>
      <c r="C5" s="209"/>
      <c r="D5" s="91">
        <f>D18+D26+D34+D37+D41</f>
        <v>333420000</v>
      </c>
      <c r="E5" s="91">
        <f>E18+E26+E34+E37+E41</f>
        <v>342230000</v>
      </c>
      <c r="F5" s="169">
        <f>E5-D5</f>
        <v>8810000</v>
      </c>
      <c r="G5" s="170">
        <f>D5/E5*100</f>
        <v>97.425707857288955</v>
      </c>
      <c r="H5" s="78"/>
    </row>
    <row r="6" spans="1:8" s="94" customFormat="1" ht="20.100000000000001" customHeight="1">
      <c r="A6" s="95" t="s">
        <v>58</v>
      </c>
      <c r="B6" s="96"/>
      <c r="C6" s="97"/>
      <c r="D6" s="85">
        <f>D7</f>
        <v>0</v>
      </c>
      <c r="E6" s="85">
        <f>E7</f>
        <v>0</v>
      </c>
      <c r="F6" s="25">
        <f t="shared" ref="F6:F29" si="0">E6-D6</f>
        <v>0</v>
      </c>
      <c r="G6" s="51">
        <v>0</v>
      </c>
      <c r="H6" s="79"/>
    </row>
    <row r="7" spans="1:8" s="94" customFormat="1" ht="20.100000000000001" customHeight="1">
      <c r="A7" s="98"/>
      <c r="B7" s="99" t="s">
        <v>59</v>
      </c>
      <c r="C7" s="97"/>
      <c r="D7" s="87">
        <v>0</v>
      </c>
      <c r="E7" s="87">
        <v>0</v>
      </c>
      <c r="F7" s="25">
        <f t="shared" si="0"/>
        <v>0</v>
      </c>
      <c r="G7" s="51">
        <v>0</v>
      </c>
      <c r="H7" s="79"/>
    </row>
    <row r="8" spans="1:8" s="94" customFormat="1" ht="20.100000000000001" customHeight="1">
      <c r="A8" s="98"/>
      <c r="B8" s="100"/>
      <c r="C8" s="80" t="s">
        <v>60</v>
      </c>
      <c r="D8" s="87">
        <v>0</v>
      </c>
      <c r="E8" s="87">
        <v>0</v>
      </c>
      <c r="F8" s="27">
        <f t="shared" si="0"/>
        <v>0</v>
      </c>
      <c r="G8" s="51">
        <v>0</v>
      </c>
      <c r="H8" s="79"/>
    </row>
    <row r="9" spans="1:8" s="94" customFormat="1" ht="20.100000000000001" customHeight="1">
      <c r="A9" s="98"/>
      <c r="B9" s="100"/>
      <c r="C9" s="80" t="s">
        <v>61</v>
      </c>
      <c r="D9" s="87">
        <v>0</v>
      </c>
      <c r="E9" s="87">
        <v>0</v>
      </c>
      <c r="F9" s="27">
        <f t="shared" si="0"/>
        <v>0</v>
      </c>
      <c r="G9" s="51">
        <v>0</v>
      </c>
      <c r="H9" s="79"/>
    </row>
    <row r="10" spans="1:8" s="94" customFormat="1" ht="20.100000000000001" customHeight="1">
      <c r="A10" s="98"/>
      <c r="B10" s="100"/>
      <c r="C10" s="80" t="s">
        <v>62</v>
      </c>
      <c r="D10" s="87">
        <v>0</v>
      </c>
      <c r="E10" s="87">
        <v>0</v>
      </c>
      <c r="F10" s="27">
        <f t="shared" si="0"/>
        <v>0</v>
      </c>
      <c r="G10" s="51">
        <v>0</v>
      </c>
      <c r="H10" s="79"/>
    </row>
    <row r="11" spans="1:8" s="94" customFormat="1" ht="20.100000000000001" customHeight="1">
      <c r="A11" s="98"/>
      <c r="B11" s="101"/>
      <c r="C11" s="80" t="s">
        <v>63</v>
      </c>
      <c r="D11" s="87">
        <v>0</v>
      </c>
      <c r="E11" s="87">
        <v>0</v>
      </c>
      <c r="F11" s="27">
        <f t="shared" si="0"/>
        <v>0</v>
      </c>
      <c r="G11" s="51">
        <v>0</v>
      </c>
      <c r="H11" s="79"/>
    </row>
    <row r="12" spans="1:8" s="94" customFormat="1" ht="20.100000000000001" customHeight="1">
      <c r="A12" s="95" t="s">
        <v>64</v>
      </c>
      <c r="B12" s="96"/>
      <c r="C12" s="102"/>
      <c r="D12" s="85">
        <f>D13</f>
        <v>0</v>
      </c>
      <c r="E12" s="85">
        <f>E13</f>
        <v>0</v>
      </c>
      <c r="F12" s="27">
        <f t="shared" si="0"/>
        <v>0</v>
      </c>
      <c r="G12" s="51">
        <v>0</v>
      </c>
      <c r="H12" s="79"/>
    </row>
    <row r="13" spans="1:8" s="94" customFormat="1" ht="20.100000000000001" customHeight="1">
      <c r="A13" s="98"/>
      <c r="B13" s="99" t="s">
        <v>65</v>
      </c>
      <c r="C13" s="102"/>
      <c r="D13" s="87">
        <v>0</v>
      </c>
      <c r="E13" s="87">
        <v>0</v>
      </c>
      <c r="F13" s="27">
        <f t="shared" si="0"/>
        <v>0</v>
      </c>
      <c r="G13" s="51">
        <v>0</v>
      </c>
      <c r="H13" s="79"/>
    </row>
    <row r="14" spans="1:8" s="94" customFormat="1" ht="20.100000000000001" customHeight="1">
      <c r="A14" s="98"/>
      <c r="B14" s="103"/>
      <c r="C14" s="80" t="s">
        <v>66</v>
      </c>
      <c r="D14" s="87">
        <v>0</v>
      </c>
      <c r="E14" s="87">
        <v>0</v>
      </c>
      <c r="F14" s="27">
        <f t="shared" si="0"/>
        <v>0</v>
      </c>
      <c r="G14" s="51">
        <v>0</v>
      </c>
      <c r="H14" s="79"/>
    </row>
    <row r="15" spans="1:8" s="94" customFormat="1" ht="20.100000000000001" customHeight="1">
      <c r="A15" s="95" t="s">
        <v>67</v>
      </c>
      <c r="B15" s="96"/>
      <c r="C15" s="102"/>
      <c r="D15" s="85">
        <f>D16</f>
        <v>0</v>
      </c>
      <c r="E15" s="85">
        <f>E16</f>
        <v>0</v>
      </c>
      <c r="F15" s="27">
        <f t="shared" si="0"/>
        <v>0</v>
      </c>
      <c r="G15" s="51">
        <v>0</v>
      </c>
      <c r="H15" s="79"/>
    </row>
    <row r="16" spans="1:8" s="94" customFormat="1" ht="20.100000000000001" customHeight="1">
      <c r="A16" s="98"/>
      <c r="B16" s="99" t="s">
        <v>68</v>
      </c>
      <c r="C16" s="102"/>
      <c r="D16" s="87">
        <v>0</v>
      </c>
      <c r="E16" s="87">
        <v>0</v>
      </c>
      <c r="F16" s="27">
        <f t="shared" si="0"/>
        <v>0</v>
      </c>
      <c r="G16" s="51">
        <v>0</v>
      </c>
      <c r="H16" s="79"/>
    </row>
    <row r="17" spans="1:8" s="94" customFormat="1" ht="20.100000000000001" customHeight="1">
      <c r="A17" s="98"/>
      <c r="B17" s="103"/>
      <c r="C17" s="80" t="s">
        <v>69</v>
      </c>
      <c r="D17" s="87">
        <v>0</v>
      </c>
      <c r="E17" s="87">
        <v>0</v>
      </c>
      <c r="F17" s="27">
        <f t="shared" si="0"/>
        <v>0</v>
      </c>
      <c r="G17" s="51">
        <v>0</v>
      </c>
      <c r="H17" s="79"/>
    </row>
    <row r="18" spans="1:8" s="94" customFormat="1" ht="20.100000000000001" customHeight="1">
      <c r="A18" s="95" t="s">
        <v>70</v>
      </c>
      <c r="B18" s="96"/>
      <c r="C18" s="102"/>
      <c r="D18" s="85">
        <f>D19</f>
        <v>0</v>
      </c>
      <c r="E18" s="85">
        <f>E19</f>
        <v>0</v>
      </c>
      <c r="F18" s="27">
        <f t="shared" si="0"/>
        <v>0</v>
      </c>
      <c r="G18" s="51">
        <v>0</v>
      </c>
      <c r="H18" s="79"/>
    </row>
    <row r="19" spans="1:8" s="94" customFormat="1" ht="20.100000000000001" customHeight="1">
      <c r="A19" s="98"/>
      <c r="B19" s="99" t="s">
        <v>71</v>
      </c>
      <c r="C19" s="102"/>
      <c r="D19" s="87">
        <f>SUM(D20:D23)</f>
        <v>0</v>
      </c>
      <c r="E19" s="87">
        <f>SUM(E20:E23)</f>
        <v>0</v>
      </c>
      <c r="F19" s="27">
        <f t="shared" si="0"/>
        <v>0</v>
      </c>
      <c r="G19" s="51">
        <v>0</v>
      </c>
      <c r="H19" s="79"/>
    </row>
    <row r="20" spans="1:8" s="94" customFormat="1" ht="20.100000000000001" customHeight="1">
      <c r="A20" s="98"/>
      <c r="B20" s="100"/>
      <c r="C20" s="80" t="s">
        <v>72</v>
      </c>
      <c r="D20" s="87">
        <v>0</v>
      </c>
      <c r="E20" s="87">
        <v>0</v>
      </c>
      <c r="F20" s="27">
        <f t="shared" si="0"/>
        <v>0</v>
      </c>
      <c r="G20" s="51">
        <v>0</v>
      </c>
      <c r="H20" s="79"/>
    </row>
    <row r="21" spans="1:8" s="94" customFormat="1" ht="20.100000000000001" customHeight="1">
      <c r="A21" s="98"/>
      <c r="B21" s="100"/>
      <c r="C21" s="80" t="s">
        <v>73</v>
      </c>
      <c r="D21" s="87">
        <v>0</v>
      </c>
      <c r="E21" s="87">
        <v>0</v>
      </c>
      <c r="F21" s="29">
        <f t="shared" si="0"/>
        <v>0</v>
      </c>
      <c r="G21" s="51">
        <v>0</v>
      </c>
      <c r="H21" s="79"/>
    </row>
    <row r="22" spans="1:8" s="94" customFormat="1" ht="20.100000000000001" customHeight="1">
      <c r="A22" s="98"/>
      <c r="B22" s="100"/>
      <c r="C22" s="80" t="s">
        <v>74</v>
      </c>
      <c r="D22" s="87">
        <v>0</v>
      </c>
      <c r="E22" s="87">
        <v>0</v>
      </c>
      <c r="F22" s="30">
        <f t="shared" si="0"/>
        <v>0</v>
      </c>
      <c r="G22" s="51">
        <v>0</v>
      </c>
      <c r="H22" s="79"/>
    </row>
    <row r="23" spans="1:8" s="94" customFormat="1" ht="20.100000000000001" customHeight="1">
      <c r="A23" s="119"/>
      <c r="B23" s="111"/>
      <c r="C23" s="112" t="s">
        <v>75</v>
      </c>
      <c r="D23" s="89">
        <v>0</v>
      </c>
      <c r="E23" s="89">
        <v>0</v>
      </c>
      <c r="F23" s="148">
        <f t="shared" si="0"/>
        <v>0</v>
      </c>
      <c r="G23" s="149">
        <v>0</v>
      </c>
      <c r="H23" s="150"/>
    </row>
    <row r="24" spans="1:8" s="94" customFormat="1" ht="20.100000000000001" customHeight="1">
      <c r="A24" s="201" t="s">
        <v>53</v>
      </c>
      <c r="B24" s="203" t="s">
        <v>54</v>
      </c>
      <c r="C24" s="203" t="s">
        <v>55</v>
      </c>
      <c r="D24" s="205" t="s">
        <v>185</v>
      </c>
      <c r="E24" s="196" t="s">
        <v>186</v>
      </c>
      <c r="F24" s="198" t="s">
        <v>150</v>
      </c>
      <c r="G24" s="198"/>
      <c r="H24" s="199" t="s">
        <v>56</v>
      </c>
    </row>
    <row r="25" spans="1:8" s="94" customFormat="1" ht="20.100000000000001" customHeight="1">
      <c r="A25" s="202"/>
      <c r="B25" s="204"/>
      <c r="C25" s="204"/>
      <c r="D25" s="204"/>
      <c r="E25" s="197"/>
      <c r="F25" s="24" t="s">
        <v>151</v>
      </c>
      <c r="G25" s="39" t="s">
        <v>152</v>
      </c>
      <c r="H25" s="200"/>
    </row>
    <row r="26" spans="1:8" s="94" customFormat="1" ht="20.100000000000001" customHeight="1">
      <c r="A26" s="95" t="s">
        <v>76</v>
      </c>
      <c r="B26" s="104"/>
      <c r="C26" s="102"/>
      <c r="D26" s="85">
        <f>D27</f>
        <v>110000000</v>
      </c>
      <c r="E26" s="85">
        <f>E27</f>
        <v>120000000</v>
      </c>
      <c r="F26" s="45">
        <f t="shared" si="0"/>
        <v>10000000</v>
      </c>
      <c r="G26" s="26">
        <f>D26/E26*100</f>
        <v>91.666666666666657</v>
      </c>
      <c r="H26" s="79"/>
    </row>
    <row r="27" spans="1:8" s="94" customFormat="1" ht="20.100000000000001" customHeight="1">
      <c r="A27" s="105"/>
      <c r="B27" s="99" t="s">
        <v>77</v>
      </c>
      <c r="C27" s="102"/>
      <c r="D27" s="87">
        <f>D28+D29</f>
        <v>110000000</v>
      </c>
      <c r="E27" s="87">
        <f>E28+E29</f>
        <v>120000000</v>
      </c>
      <c r="F27" s="30">
        <f t="shared" si="0"/>
        <v>10000000</v>
      </c>
      <c r="G27" s="26">
        <f>D27/E27*100</f>
        <v>91.666666666666657</v>
      </c>
      <c r="H27" s="79"/>
    </row>
    <row r="28" spans="1:8" s="94" customFormat="1" ht="20.100000000000001" customHeight="1">
      <c r="A28" s="105"/>
      <c r="B28" s="106"/>
      <c r="C28" s="80" t="s">
        <v>78</v>
      </c>
      <c r="D28" s="87">
        <v>30000000</v>
      </c>
      <c r="E28" s="87">
        <v>30000000</v>
      </c>
      <c r="F28" s="31">
        <f t="shared" si="0"/>
        <v>0</v>
      </c>
      <c r="G28" s="26">
        <f>D28/E28*100</f>
        <v>100</v>
      </c>
      <c r="H28" s="86" t="s">
        <v>173</v>
      </c>
    </row>
    <row r="29" spans="1:8" s="94" customFormat="1" ht="20.100000000000001" customHeight="1">
      <c r="A29" s="107"/>
      <c r="B29" s="101"/>
      <c r="C29" s="80" t="s">
        <v>154</v>
      </c>
      <c r="D29" s="87">
        <v>80000000</v>
      </c>
      <c r="E29" s="87">
        <v>90000000</v>
      </c>
      <c r="F29" s="30">
        <f t="shared" si="0"/>
        <v>10000000</v>
      </c>
      <c r="G29" s="26">
        <f>D29/E29*100</f>
        <v>88.888888888888886</v>
      </c>
      <c r="H29" s="79" t="s">
        <v>79</v>
      </c>
    </row>
    <row r="30" spans="1:8" s="94" customFormat="1" ht="20.100000000000001" customHeight="1">
      <c r="A30" s="95" t="s">
        <v>80</v>
      </c>
      <c r="B30" s="104"/>
      <c r="C30" s="102"/>
      <c r="D30" s="85">
        <f>D31</f>
        <v>0</v>
      </c>
      <c r="E30" s="85">
        <f>E31</f>
        <v>0</v>
      </c>
      <c r="F30" s="30">
        <f>E30-D30</f>
        <v>0</v>
      </c>
      <c r="G30" s="26">
        <v>0</v>
      </c>
      <c r="H30" s="79"/>
    </row>
    <row r="31" spans="1:8" s="94" customFormat="1" ht="20.100000000000001" customHeight="1">
      <c r="A31" s="98"/>
      <c r="B31" s="99" t="s">
        <v>81</v>
      </c>
      <c r="C31" s="102"/>
      <c r="D31" s="87">
        <f>D33+D32</f>
        <v>0</v>
      </c>
      <c r="E31" s="87">
        <f>E33+E32</f>
        <v>0</v>
      </c>
      <c r="F31" s="27">
        <f t="shared" ref="F31:F45" si="1">E31-D31</f>
        <v>0</v>
      </c>
      <c r="G31" s="26">
        <v>0</v>
      </c>
      <c r="H31" s="79"/>
    </row>
    <row r="32" spans="1:8" s="94" customFormat="1" ht="20.100000000000001" customHeight="1">
      <c r="A32" s="98"/>
      <c r="B32" s="106"/>
      <c r="C32" s="80" t="s">
        <v>82</v>
      </c>
      <c r="D32" s="87">
        <v>0</v>
      </c>
      <c r="E32" s="87">
        <v>0</v>
      </c>
      <c r="F32" s="27">
        <f t="shared" si="1"/>
        <v>0</v>
      </c>
      <c r="G32" s="26">
        <v>0</v>
      </c>
      <c r="H32" s="79"/>
    </row>
    <row r="33" spans="1:8" s="94" customFormat="1" ht="20.100000000000001" customHeight="1">
      <c r="A33" s="108"/>
      <c r="B33" s="101"/>
      <c r="C33" s="80" t="s">
        <v>83</v>
      </c>
      <c r="D33" s="87">
        <v>0</v>
      </c>
      <c r="E33" s="87">
        <v>0</v>
      </c>
      <c r="F33" s="27">
        <f t="shared" si="1"/>
        <v>0</v>
      </c>
      <c r="G33" s="26">
        <v>0</v>
      </c>
      <c r="H33" s="79"/>
    </row>
    <row r="34" spans="1:8" s="94" customFormat="1" ht="20.100000000000001" customHeight="1">
      <c r="A34" s="95" t="s">
        <v>84</v>
      </c>
      <c r="B34" s="104"/>
      <c r="C34" s="102"/>
      <c r="D34" s="85">
        <f>D35</f>
        <v>0</v>
      </c>
      <c r="E34" s="85">
        <f>E35</f>
        <v>0</v>
      </c>
      <c r="F34" s="27">
        <f t="shared" si="1"/>
        <v>0</v>
      </c>
      <c r="G34" s="26">
        <v>0</v>
      </c>
      <c r="H34" s="79"/>
    </row>
    <row r="35" spans="1:8" s="94" customFormat="1" ht="20.100000000000001" customHeight="1">
      <c r="A35" s="98"/>
      <c r="B35" s="99" t="s">
        <v>85</v>
      </c>
      <c r="C35" s="102"/>
      <c r="D35" s="87">
        <f>D36</f>
        <v>0</v>
      </c>
      <c r="E35" s="87">
        <f>E36</f>
        <v>0</v>
      </c>
      <c r="F35" s="27">
        <f t="shared" si="1"/>
        <v>0</v>
      </c>
      <c r="G35" s="26">
        <v>0</v>
      </c>
      <c r="H35" s="79"/>
    </row>
    <row r="36" spans="1:8" s="94" customFormat="1" ht="20.100000000000001" customHeight="1">
      <c r="A36" s="108"/>
      <c r="B36" s="103"/>
      <c r="C36" s="80" t="s">
        <v>86</v>
      </c>
      <c r="D36" s="87">
        <v>0</v>
      </c>
      <c r="E36" s="87">
        <v>0</v>
      </c>
      <c r="F36" s="30">
        <f t="shared" si="1"/>
        <v>0</v>
      </c>
      <c r="G36" s="26">
        <v>0</v>
      </c>
      <c r="H36" s="81"/>
    </row>
    <row r="37" spans="1:8" s="94" customFormat="1" ht="20.100000000000001" customHeight="1">
      <c r="A37" s="108" t="s">
        <v>87</v>
      </c>
      <c r="B37" s="96"/>
      <c r="C37" s="109"/>
      <c r="D37" s="91">
        <f>D38</f>
        <v>222320375</v>
      </c>
      <c r="E37" s="91">
        <f>E38</f>
        <v>221133400</v>
      </c>
      <c r="F37" s="47">
        <f t="shared" si="1"/>
        <v>-1186975</v>
      </c>
      <c r="G37" s="26">
        <f>E37/D37*100</f>
        <v>99.466097068251173</v>
      </c>
      <c r="H37" s="78"/>
    </row>
    <row r="38" spans="1:8" s="94" customFormat="1" ht="20.100000000000001" customHeight="1">
      <c r="A38" s="105"/>
      <c r="B38" s="99" t="s">
        <v>88</v>
      </c>
      <c r="C38" s="102"/>
      <c r="D38" s="87">
        <f>D40+D39</f>
        <v>222320375</v>
      </c>
      <c r="E38" s="87">
        <f>E40+E39</f>
        <v>221133400</v>
      </c>
      <c r="F38" s="34">
        <f t="shared" si="1"/>
        <v>-1186975</v>
      </c>
      <c r="G38" s="26">
        <f>E38/D38*100</f>
        <v>99.466097068251173</v>
      </c>
      <c r="H38" s="79"/>
    </row>
    <row r="39" spans="1:8" s="94" customFormat="1" ht="20.100000000000001" customHeight="1">
      <c r="A39" s="105"/>
      <c r="B39" s="100"/>
      <c r="C39" s="80" t="s">
        <v>89</v>
      </c>
      <c r="D39" s="87">
        <v>0</v>
      </c>
      <c r="E39" s="87">
        <v>0</v>
      </c>
      <c r="F39" s="34">
        <f t="shared" si="1"/>
        <v>0</v>
      </c>
      <c r="G39" s="26">
        <v>0</v>
      </c>
      <c r="H39" s="79"/>
    </row>
    <row r="40" spans="1:8" s="94" customFormat="1" ht="45">
      <c r="A40" s="107"/>
      <c r="B40" s="101"/>
      <c r="C40" s="80" t="s">
        <v>90</v>
      </c>
      <c r="D40" s="82">
        <v>222320375</v>
      </c>
      <c r="E40" s="82">
        <v>221133400</v>
      </c>
      <c r="F40" s="34">
        <f t="shared" si="1"/>
        <v>-1186975</v>
      </c>
      <c r="G40" s="26">
        <f>E40/D40*100</f>
        <v>99.466097068251173</v>
      </c>
      <c r="H40" s="168" t="s">
        <v>195</v>
      </c>
    </row>
    <row r="41" spans="1:8" s="94" customFormat="1" ht="20.100000000000001" customHeight="1">
      <c r="A41" s="95" t="s">
        <v>91</v>
      </c>
      <c r="B41" s="96"/>
      <c r="C41" s="109"/>
      <c r="D41" s="85">
        <f>D42</f>
        <v>1099625</v>
      </c>
      <c r="E41" s="85">
        <f>E42</f>
        <v>1096600</v>
      </c>
      <c r="F41" s="47">
        <f t="shared" si="1"/>
        <v>-3025</v>
      </c>
      <c r="G41" s="26"/>
      <c r="H41" s="78"/>
    </row>
    <row r="42" spans="1:8" s="94" customFormat="1" ht="20.100000000000001" customHeight="1">
      <c r="A42" s="105"/>
      <c r="B42" s="99" t="s">
        <v>92</v>
      </c>
      <c r="C42" s="102"/>
      <c r="D42" s="87">
        <f>SUM(D43:D45)</f>
        <v>1099625</v>
      </c>
      <c r="E42" s="87">
        <f>SUM(E43:E45)</f>
        <v>1096600</v>
      </c>
      <c r="F42" s="34">
        <f t="shared" si="1"/>
        <v>-3025</v>
      </c>
      <c r="G42" s="26">
        <f>E42/D42*100</f>
        <v>99.724906218028877</v>
      </c>
      <c r="H42" s="79"/>
    </row>
    <row r="43" spans="1:8" s="94" customFormat="1" ht="20.100000000000001" customHeight="1">
      <c r="A43" s="105"/>
      <c r="B43" s="100"/>
      <c r="C43" s="80" t="s">
        <v>93</v>
      </c>
      <c r="D43" s="87">
        <v>0</v>
      </c>
      <c r="E43" s="87">
        <v>0</v>
      </c>
      <c r="F43" s="33">
        <f t="shared" si="1"/>
        <v>0</v>
      </c>
      <c r="G43" s="26">
        <v>0</v>
      </c>
      <c r="H43" s="79"/>
    </row>
    <row r="44" spans="1:8" s="94" customFormat="1" ht="20.100000000000001" customHeight="1">
      <c r="A44" s="105"/>
      <c r="B44" s="100"/>
      <c r="C44" s="80" t="s">
        <v>94</v>
      </c>
      <c r="D44" s="87">
        <v>100000</v>
      </c>
      <c r="E44" s="87">
        <v>100000</v>
      </c>
      <c r="F44" s="30">
        <f t="shared" si="1"/>
        <v>0</v>
      </c>
      <c r="G44" s="26">
        <v>0</v>
      </c>
      <c r="H44" s="79" t="s">
        <v>95</v>
      </c>
    </row>
    <row r="45" spans="1:8" s="94" customFormat="1" ht="20.100000000000001" customHeight="1">
      <c r="A45" s="110"/>
      <c r="B45" s="111"/>
      <c r="C45" s="112" t="s">
        <v>96</v>
      </c>
      <c r="D45" s="89">
        <v>999625</v>
      </c>
      <c r="E45" s="89">
        <v>996600</v>
      </c>
      <c r="F45" s="42">
        <f t="shared" si="1"/>
        <v>-3025</v>
      </c>
      <c r="G45" s="32">
        <f>E45/D45*100</f>
        <v>99.69738651994497</v>
      </c>
      <c r="H45" s="83"/>
    </row>
    <row r="46" spans="1:8" s="94" customFormat="1" ht="25.5" customHeight="1">
      <c r="A46" s="210" t="s">
        <v>145</v>
      </c>
      <c r="B46" s="210"/>
      <c r="C46" s="210"/>
      <c r="D46" s="210"/>
      <c r="E46" s="210"/>
      <c r="F46" s="210"/>
      <c r="G46" s="210"/>
      <c r="H46" s="210"/>
    </row>
    <row r="47" spans="1:8" s="94" customFormat="1" ht="33" customHeight="1">
      <c r="A47" s="113" t="s">
        <v>52</v>
      </c>
      <c r="B47" s="113"/>
      <c r="C47" s="114"/>
      <c r="D47" s="115"/>
      <c r="E47" s="115"/>
      <c r="F47" s="40"/>
      <c r="G47" s="41"/>
      <c r="H47" s="132" t="s">
        <v>156</v>
      </c>
    </row>
    <row r="48" spans="1:8" s="94" customFormat="1" ht="20.100000000000001" customHeight="1">
      <c r="A48" s="201" t="s">
        <v>53</v>
      </c>
      <c r="B48" s="203" t="s">
        <v>54</v>
      </c>
      <c r="C48" s="203" t="s">
        <v>55</v>
      </c>
      <c r="D48" s="205" t="s">
        <v>185</v>
      </c>
      <c r="E48" s="196" t="s">
        <v>186</v>
      </c>
      <c r="F48" s="198" t="s">
        <v>150</v>
      </c>
      <c r="G48" s="198"/>
      <c r="H48" s="199" t="s">
        <v>56</v>
      </c>
    </row>
    <row r="49" spans="1:8" s="94" customFormat="1" ht="20.100000000000001" customHeight="1">
      <c r="A49" s="202"/>
      <c r="B49" s="204"/>
      <c r="C49" s="204"/>
      <c r="D49" s="204"/>
      <c r="E49" s="197"/>
      <c r="F49" s="24" t="s">
        <v>151</v>
      </c>
      <c r="G49" s="39" t="s">
        <v>152</v>
      </c>
      <c r="H49" s="200"/>
    </row>
    <row r="50" spans="1:8" s="94" customFormat="1" ht="16.7" customHeight="1">
      <c r="A50" s="207" t="s">
        <v>57</v>
      </c>
      <c r="B50" s="208"/>
      <c r="C50" s="209"/>
      <c r="D50" s="91">
        <f>D51+D74+D79+D86+D99+D106+D109</f>
        <v>333420000</v>
      </c>
      <c r="E50" s="91">
        <f>E51+E74+E79+E86+E99+E106+E109</f>
        <v>342230000</v>
      </c>
      <c r="F50" s="45">
        <f>E50-D50</f>
        <v>8810000</v>
      </c>
      <c r="G50" s="46">
        <f>E50/D50*100</f>
        <v>102.64231299862037</v>
      </c>
      <c r="H50" s="84">
        <f>D5-D50</f>
        <v>0</v>
      </c>
    </row>
    <row r="51" spans="1:8" s="94" customFormat="1" ht="16.7" customHeight="1">
      <c r="A51" s="95" t="s">
        <v>97</v>
      </c>
      <c r="B51" s="104"/>
      <c r="C51" s="97"/>
      <c r="D51" s="85">
        <f>D52+D62+D66</f>
        <v>21246600</v>
      </c>
      <c r="E51" s="85">
        <f>E52+E62+E66</f>
        <v>52913350</v>
      </c>
      <c r="F51" s="47">
        <f>E51-D51</f>
        <v>31666750</v>
      </c>
      <c r="G51" s="46">
        <f>E51/D51*100</f>
        <v>249.04384701552246</v>
      </c>
      <c r="H51" s="86"/>
    </row>
    <row r="52" spans="1:8" s="94" customFormat="1" ht="16.7" customHeight="1">
      <c r="A52" s="105"/>
      <c r="B52" s="116" t="s">
        <v>98</v>
      </c>
      <c r="C52" s="97"/>
      <c r="D52" s="87">
        <f>SUM(D53:D60)</f>
        <v>5846600</v>
      </c>
      <c r="E52" s="87">
        <f>SUM(E53,E54,E59,E60)</f>
        <v>37513350</v>
      </c>
      <c r="F52" s="34">
        <f>E52-D52</f>
        <v>31666750</v>
      </c>
      <c r="G52" s="26">
        <f t="shared" ref="G52:G60" si="2">E52/D52*100</f>
        <v>641.62675743166972</v>
      </c>
      <c r="H52" s="86"/>
    </row>
    <row r="53" spans="1:8" s="94" customFormat="1" ht="16.7" customHeight="1">
      <c r="A53" s="151"/>
      <c r="B53" s="116"/>
      <c r="C53" s="80" t="s">
        <v>189</v>
      </c>
      <c r="D53" s="87">
        <v>4172000</v>
      </c>
      <c r="E53" s="87">
        <v>25778280</v>
      </c>
      <c r="F53" s="34">
        <f>E53-D53</f>
        <v>21606280</v>
      </c>
      <c r="G53" s="26">
        <f t="shared" si="2"/>
        <v>617.88782358581022</v>
      </c>
      <c r="H53" s="86" t="s">
        <v>213</v>
      </c>
    </row>
    <row r="54" spans="1:8" s="94" customFormat="1" ht="16.7" customHeight="1">
      <c r="A54" s="151"/>
      <c r="B54" s="106"/>
      <c r="C54" s="117" t="s">
        <v>190</v>
      </c>
      <c r="D54" s="82">
        <v>718000</v>
      </c>
      <c r="E54" s="82">
        <v>5903030</v>
      </c>
      <c r="F54" s="29">
        <f>E54-D54</f>
        <v>5185030</v>
      </c>
      <c r="G54" s="154">
        <f t="shared" si="2"/>
        <v>822.1490250696379</v>
      </c>
      <c r="H54" s="88" t="s">
        <v>214</v>
      </c>
    </row>
    <row r="55" spans="1:8" s="94" customFormat="1" ht="16.7" customHeight="1">
      <c r="A55" s="151"/>
      <c r="B55" s="106"/>
      <c r="C55" s="106"/>
      <c r="D55" s="155"/>
      <c r="E55" s="155"/>
      <c r="F55" s="156"/>
      <c r="G55" s="157"/>
      <c r="H55" s="159" t="s">
        <v>215</v>
      </c>
    </row>
    <row r="56" spans="1:8" s="94" customFormat="1" ht="22.5">
      <c r="A56" s="151"/>
      <c r="B56" s="106"/>
      <c r="C56" s="106"/>
      <c r="D56" s="155"/>
      <c r="E56" s="155"/>
      <c r="F56" s="156"/>
      <c r="G56" s="157"/>
      <c r="H56" s="159" t="s">
        <v>216</v>
      </c>
    </row>
    <row r="57" spans="1:8" s="94" customFormat="1" ht="16.7" customHeight="1">
      <c r="A57" s="163"/>
      <c r="B57" s="106"/>
      <c r="C57" s="106"/>
      <c r="D57" s="155"/>
      <c r="E57" s="155"/>
      <c r="F57" s="156"/>
      <c r="G57" s="157"/>
      <c r="H57" s="159" t="s">
        <v>217</v>
      </c>
    </row>
    <row r="58" spans="1:8" s="94" customFormat="1" ht="16.7" customHeight="1">
      <c r="A58" s="163"/>
      <c r="B58" s="106"/>
      <c r="C58" s="106"/>
      <c r="D58" s="158"/>
      <c r="E58" s="158"/>
      <c r="F58" s="164"/>
      <c r="G58" s="43"/>
      <c r="H58" s="84" t="s">
        <v>218</v>
      </c>
    </row>
    <row r="59" spans="1:8" s="94" customFormat="1" ht="20.100000000000001" customHeight="1">
      <c r="A59" s="151"/>
      <c r="B59" s="106"/>
      <c r="C59" s="153" t="s">
        <v>191</v>
      </c>
      <c r="D59" s="87">
        <v>420400</v>
      </c>
      <c r="E59" s="87">
        <v>2640110</v>
      </c>
      <c r="F59" s="34">
        <f>E59-D59</f>
        <v>2219710</v>
      </c>
      <c r="G59" s="26">
        <f t="shared" si="2"/>
        <v>627.99952426260711</v>
      </c>
      <c r="H59" s="86" t="s">
        <v>219</v>
      </c>
    </row>
    <row r="60" spans="1:8" s="94" customFormat="1" ht="20.100000000000001" customHeight="1">
      <c r="A60" s="151"/>
      <c r="B60" s="106"/>
      <c r="C60" s="117" t="s">
        <v>192</v>
      </c>
      <c r="D60" s="82">
        <v>536200</v>
      </c>
      <c r="E60" s="82">
        <v>3191930</v>
      </c>
      <c r="F60" s="143">
        <f>E60-D60</f>
        <v>2655730</v>
      </c>
      <c r="G60" s="154">
        <f t="shared" si="2"/>
        <v>595.28720626631855</v>
      </c>
      <c r="H60" s="88" t="s">
        <v>221</v>
      </c>
    </row>
    <row r="61" spans="1:8" s="94" customFormat="1" ht="56.25">
      <c r="A61" s="152"/>
      <c r="B61" s="106"/>
      <c r="C61" s="165"/>
      <c r="D61" s="158"/>
      <c r="E61" s="158"/>
      <c r="F61" s="164"/>
      <c r="G61" s="43"/>
      <c r="H61" s="84" t="s">
        <v>220</v>
      </c>
    </row>
    <row r="62" spans="1:8" s="94" customFormat="1" ht="16.7" customHeight="1">
      <c r="A62" s="105"/>
      <c r="B62" s="99" t="s">
        <v>99</v>
      </c>
      <c r="C62" s="97"/>
      <c r="D62" s="87">
        <f>D63+D64+D65</f>
        <v>1000000</v>
      </c>
      <c r="E62" s="87">
        <f>E63+E64+E65</f>
        <v>1000000</v>
      </c>
      <c r="F62" s="34">
        <f>E62-D62</f>
        <v>0</v>
      </c>
      <c r="G62" s="26">
        <f>E62/D62*100</f>
        <v>100</v>
      </c>
      <c r="H62" s="86"/>
    </row>
    <row r="63" spans="1:8" s="94" customFormat="1" ht="16.7" customHeight="1">
      <c r="A63" s="105"/>
      <c r="B63" s="106"/>
      <c r="C63" s="80" t="s">
        <v>100</v>
      </c>
      <c r="D63" s="87">
        <v>500000</v>
      </c>
      <c r="E63" s="87">
        <v>500000</v>
      </c>
      <c r="F63" s="34">
        <f t="shared" ref="F63:F85" si="3">E63-D63</f>
        <v>0</v>
      </c>
      <c r="G63" s="26">
        <f>E63/D63*100</f>
        <v>100</v>
      </c>
      <c r="H63" s="86" t="s">
        <v>167</v>
      </c>
    </row>
    <row r="64" spans="1:8" s="94" customFormat="1" ht="16.7" customHeight="1">
      <c r="A64" s="105"/>
      <c r="B64" s="106"/>
      <c r="C64" s="80" t="s">
        <v>101</v>
      </c>
      <c r="D64" s="87">
        <v>0</v>
      </c>
      <c r="E64" s="87">
        <v>0</v>
      </c>
      <c r="F64" s="34">
        <f t="shared" si="3"/>
        <v>0</v>
      </c>
      <c r="G64" s="26">
        <v>0</v>
      </c>
      <c r="H64" s="86"/>
    </row>
    <row r="65" spans="1:8" s="94" customFormat="1" ht="16.7" customHeight="1">
      <c r="A65" s="105"/>
      <c r="B65" s="103"/>
      <c r="C65" s="80" t="s">
        <v>102</v>
      </c>
      <c r="D65" s="87">
        <v>500000</v>
      </c>
      <c r="E65" s="87">
        <v>500000</v>
      </c>
      <c r="F65" s="34">
        <f t="shared" si="3"/>
        <v>0</v>
      </c>
      <c r="G65" s="26">
        <f t="shared" ref="G65:G70" si="4">E65/D65*100</f>
        <v>100</v>
      </c>
      <c r="H65" s="86"/>
    </row>
    <row r="66" spans="1:8" s="94" customFormat="1" ht="16.7" customHeight="1">
      <c r="A66" s="105"/>
      <c r="B66" s="99" t="s">
        <v>103</v>
      </c>
      <c r="C66" s="102"/>
      <c r="D66" s="87">
        <f>D67+D68+D69+D70+D71</f>
        <v>14400000</v>
      </c>
      <c r="E66" s="87">
        <f>E67+E68+E69+E70+E71</f>
        <v>14400000</v>
      </c>
      <c r="F66" s="34">
        <f t="shared" si="3"/>
        <v>0</v>
      </c>
      <c r="G66" s="26">
        <f t="shared" si="4"/>
        <v>100</v>
      </c>
      <c r="H66" s="86"/>
    </row>
    <row r="67" spans="1:8" s="94" customFormat="1" ht="16.7" customHeight="1">
      <c r="A67" s="105"/>
      <c r="B67" s="100"/>
      <c r="C67" s="80" t="s">
        <v>104</v>
      </c>
      <c r="D67" s="87">
        <v>500000</v>
      </c>
      <c r="E67" s="87">
        <v>500000</v>
      </c>
      <c r="F67" s="34">
        <f t="shared" si="3"/>
        <v>0</v>
      </c>
      <c r="G67" s="26">
        <f t="shared" si="4"/>
        <v>100</v>
      </c>
      <c r="H67" s="86"/>
    </row>
    <row r="68" spans="1:8" s="94" customFormat="1" ht="16.7" customHeight="1">
      <c r="A68" s="105"/>
      <c r="B68" s="100"/>
      <c r="C68" s="80" t="s">
        <v>155</v>
      </c>
      <c r="D68" s="87">
        <v>10000000</v>
      </c>
      <c r="E68" s="87">
        <v>10000000</v>
      </c>
      <c r="F68" s="34">
        <f t="shared" si="3"/>
        <v>0</v>
      </c>
      <c r="G68" s="26">
        <f t="shared" si="4"/>
        <v>100</v>
      </c>
      <c r="H68" s="86" t="s">
        <v>105</v>
      </c>
    </row>
    <row r="69" spans="1:8" s="94" customFormat="1" ht="16.7" customHeight="1">
      <c r="A69" s="105"/>
      <c r="B69" s="100"/>
      <c r="C69" s="80" t="s">
        <v>106</v>
      </c>
      <c r="D69" s="87">
        <v>1200000</v>
      </c>
      <c r="E69" s="87">
        <v>1200000</v>
      </c>
      <c r="F69" s="34">
        <f t="shared" si="3"/>
        <v>0</v>
      </c>
      <c r="G69" s="26">
        <f t="shared" si="4"/>
        <v>100</v>
      </c>
      <c r="H69" s="86"/>
    </row>
    <row r="70" spans="1:8" s="94" customFormat="1" ht="45">
      <c r="A70" s="105"/>
      <c r="B70" s="100"/>
      <c r="C70" s="80" t="s">
        <v>107</v>
      </c>
      <c r="D70" s="87">
        <v>2700000</v>
      </c>
      <c r="E70" s="87">
        <v>2700000</v>
      </c>
      <c r="F70" s="34">
        <f t="shared" si="3"/>
        <v>0</v>
      </c>
      <c r="G70" s="26">
        <f t="shared" si="4"/>
        <v>100</v>
      </c>
      <c r="H70" s="81" t="s">
        <v>193</v>
      </c>
    </row>
    <row r="71" spans="1:8" s="94" customFormat="1" ht="16.7" customHeight="1">
      <c r="A71" s="110"/>
      <c r="B71" s="111"/>
      <c r="C71" s="160" t="s">
        <v>108</v>
      </c>
      <c r="D71" s="89">
        <v>0</v>
      </c>
      <c r="E71" s="89">
        <v>0</v>
      </c>
      <c r="F71" s="42">
        <f t="shared" si="3"/>
        <v>0</v>
      </c>
      <c r="G71" s="32">
        <v>0</v>
      </c>
      <c r="H71" s="90"/>
    </row>
    <row r="72" spans="1:8" s="94" customFormat="1" ht="20.100000000000001" customHeight="1">
      <c r="A72" s="201" t="s">
        <v>53</v>
      </c>
      <c r="B72" s="203" t="s">
        <v>54</v>
      </c>
      <c r="C72" s="203" t="s">
        <v>55</v>
      </c>
      <c r="D72" s="205" t="s">
        <v>185</v>
      </c>
      <c r="E72" s="196" t="s">
        <v>186</v>
      </c>
      <c r="F72" s="198" t="s">
        <v>150</v>
      </c>
      <c r="G72" s="198"/>
      <c r="H72" s="199" t="s">
        <v>56</v>
      </c>
    </row>
    <row r="73" spans="1:8" s="94" customFormat="1" ht="20.100000000000001" customHeight="1">
      <c r="A73" s="202"/>
      <c r="B73" s="204"/>
      <c r="C73" s="204"/>
      <c r="D73" s="204"/>
      <c r="E73" s="197"/>
      <c r="F73" s="24" t="s">
        <v>151</v>
      </c>
      <c r="G73" s="39" t="s">
        <v>152</v>
      </c>
      <c r="H73" s="200"/>
    </row>
    <row r="74" spans="1:8" s="94" customFormat="1" ht="20.100000000000001" customHeight="1">
      <c r="A74" s="95" t="s">
        <v>109</v>
      </c>
      <c r="B74" s="104"/>
      <c r="C74" s="102"/>
      <c r="D74" s="85">
        <f>D75</f>
        <v>2000000</v>
      </c>
      <c r="E74" s="85">
        <f>E75</f>
        <v>0</v>
      </c>
      <c r="F74" s="47">
        <f t="shared" si="3"/>
        <v>-2000000</v>
      </c>
      <c r="G74" s="46">
        <f>E74/D74*100</f>
        <v>0</v>
      </c>
      <c r="H74" s="86"/>
    </row>
    <row r="75" spans="1:8" s="94" customFormat="1" ht="20.100000000000001" customHeight="1">
      <c r="A75" s="105"/>
      <c r="B75" s="99" t="s">
        <v>110</v>
      </c>
      <c r="C75" s="102"/>
      <c r="D75" s="85">
        <f>D76+D77+D78</f>
        <v>2000000</v>
      </c>
      <c r="E75" s="85">
        <f>E76+E77+E78</f>
        <v>0</v>
      </c>
      <c r="F75" s="47">
        <f t="shared" si="3"/>
        <v>-2000000</v>
      </c>
      <c r="G75" s="46">
        <f>E75/D75*100</f>
        <v>0</v>
      </c>
      <c r="H75" s="86"/>
    </row>
    <row r="76" spans="1:8" s="94" customFormat="1" ht="20.100000000000001" customHeight="1">
      <c r="A76" s="105"/>
      <c r="B76" s="100"/>
      <c r="C76" s="80" t="s">
        <v>111</v>
      </c>
      <c r="D76" s="87">
        <v>0</v>
      </c>
      <c r="E76" s="87">
        <v>0</v>
      </c>
      <c r="F76" s="34">
        <f t="shared" si="3"/>
        <v>0</v>
      </c>
      <c r="G76" s="26">
        <v>0</v>
      </c>
      <c r="H76" s="86"/>
    </row>
    <row r="77" spans="1:8" s="94" customFormat="1" ht="27.75" customHeight="1">
      <c r="A77" s="105"/>
      <c r="B77" s="100"/>
      <c r="C77" s="80" t="s">
        <v>112</v>
      </c>
      <c r="D77" s="87">
        <v>2000000</v>
      </c>
      <c r="E77" s="87">
        <v>0</v>
      </c>
      <c r="F77" s="34">
        <f t="shared" si="3"/>
        <v>-2000000</v>
      </c>
      <c r="G77" s="26">
        <f>E77/D77*100</f>
        <v>0</v>
      </c>
      <c r="H77" s="86"/>
    </row>
    <row r="78" spans="1:8" s="94" customFormat="1" ht="24.75" customHeight="1">
      <c r="A78" s="107"/>
      <c r="B78" s="101"/>
      <c r="C78" s="80" t="s">
        <v>113</v>
      </c>
      <c r="D78" s="87">
        <v>0</v>
      </c>
      <c r="E78" s="87">
        <v>0</v>
      </c>
      <c r="F78" s="34">
        <f t="shared" si="3"/>
        <v>0</v>
      </c>
      <c r="G78" s="26">
        <v>0</v>
      </c>
      <c r="H78" s="86" t="s">
        <v>114</v>
      </c>
    </row>
    <row r="79" spans="1:8" s="94" customFormat="1" ht="20.100000000000001" customHeight="1">
      <c r="A79" s="108" t="s">
        <v>115</v>
      </c>
      <c r="B79" s="174"/>
      <c r="C79" s="109"/>
      <c r="D79" s="91">
        <f>D80</f>
        <v>5800000</v>
      </c>
      <c r="E79" s="91">
        <f>E80</f>
        <v>29000000</v>
      </c>
      <c r="F79" s="175">
        <f t="shared" si="3"/>
        <v>23200000</v>
      </c>
      <c r="G79" s="49">
        <f>E79/D79*100</f>
        <v>500</v>
      </c>
      <c r="H79" s="84"/>
    </row>
    <row r="80" spans="1:8" s="94" customFormat="1" ht="20.100000000000001" customHeight="1">
      <c r="A80" s="118"/>
      <c r="B80" s="99" t="s">
        <v>116</v>
      </c>
      <c r="C80" s="102"/>
      <c r="D80" s="85">
        <f>SUM(D81:D85)</f>
        <v>5800000</v>
      </c>
      <c r="E80" s="85">
        <f>SUM(E81:E85)</f>
        <v>29000000</v>
      </c>
      <c r="F80" s="47">
        <f t="shared" si="3"/>
        <v>23200000</v>
      </c>
      <c r="G80" s="46">
        <f>E80/D80*100</f>
        <v>500</v>
      </c>
      <c r="H80" s="86"/>
    </row>
    <row r="81" spans="1:8" s="94" customFormat="1" ht="22.5">
      <c r="A81" s="105"/>
      <c r="B81" s="106"/>
      <c r="C81" s="80" t="s">
        <v>117</v>
      </c>
      <c r="D81" s="87">
        <v>2400000</v>
      </c>
      <c r="E81" s="87">
        <v>25600000</v>
      </c>
      <c r="F81" s="34">
        <f t="shared" si="3"/>
        <v>23200000</v>
      </c>
      <c r="G81" s="26">
        <f>E81/D81*100</f>
        <v>1066.6666666666665</v>
      </c>
      <c r="H81" s="81" t="s">
        <v>194</v>
      </c>
    </row>
    <row r="82" spans="1:8" s="94" customFormat="1" ht="20.100000000000001" customHeight="1">
      <c r="A82" s="98"/>
      <c r="B82" s="106"/>
      <c r="C82" s="80" t="s">
        <v>118</v>
      </c>
      <c r="D82" s="87">
        <v>500000</v>
      </c>
      <c r="E82" s="87">
        <v>500000</v>
      </c>
      <c r="F82" s="34">
        <f t="shared" si="3"/>
        <v>0</v>
      </c>
      <c r="G82" s="26">
        <v>0</v>
      </c>
      <c r="H82" s="86" t="s">
        <v>119</v>
      </c>
    </row>
    <row r="83" spans="1:8" s="94" customFormat="1" ht="20.100000000000001" customHeight="1">
      <c r="A83" s="98"/>
      <c r="B83" s="106"/>
      <c r="C83" s="80" t="s">
        <v>120</v>
      </c>
      <c r="D83" s="87">
        <v>1600000</v>
      </c>
      <c r="E83" s="87">
        <v>1600000</v>
      </c>
      <c r="F83" s="34">
        <f t="shared" si="3"/>
        <v>0</v>
      </c>
      <c r="G83" s="26">
        <f>E83/D83*100</f>
        <v>100</v>
      </c>
      <c r="H83" s="86"/>
    </row>
    <row r="84" spans="1:8" s="94" customFormat="1" ht="20.100000000000001" customHeight="1">
      <c r="A84" s="98"/>
      <c r="B84" s="106"/>
      <c r="C84" s="117" t="s">
        <v>121</v>
      </c>
      <c r="D84" s="87">
        <v>1000000</v>
      </c>
      <c r="E84" s="87">
        <v>1000000</v>
      </c>
      <c r="F84" s="34">
        <f t="shared" si="3"/>
        <v>0</v>
      </c>
      <c r="G84" s="26">
        <f>E84/D84*100</f>
        <v>100</v>
      </c>
      <c r="H84" s="86" t="s">
        <v>168</v>
      </c>
    </row>
    <row r="85" spans="1:8" s="94" customFormat="1" ht="20.100000000000001" customHeight="1">
      <c r="A85" s="108"/>
      <c r="B85" s="103"/>
      <c r="C85" s="80" t="s">
        <v>122</v>
      </c>
      <c r="D85" s="87">
        <v>300000</v>
      </c>
      <c r="E85" s="87">
        <v>300000</v>
      </c>
      <c r="F85" s="27">
        <f t="shared" si="3"/>
        <v>0</v>
      </c>
      <c r="G85" s="26">
        <f>E85/D85*100</f>
        <v>100</v>
      </c>
      <c r="H85" s="86" t="s">
        <v>123</v>
      </c>
    </row>
    <row r="86" spans="1:8" s="94" customFormat="1" ht="20.100000000000001" customHeight="1">
      <c r="A86" s="108" t="s">
        <v>124</v>
      </c>
      <c r="B86" s="120"/>
      <c r="C86" s="109"/>
      <c r="D86" s="91">
        <f>D87</f>
        <v>82240000</v>
      </c>
      <c r="E86" s="91">
        <f>E87</f>
        <v>30000000</v>
      </c>
      <c r="F86" s="48">
        <f>E86-D86</f>
        <v>-52240000</v>
      </c>
      <c r="G86" s="49">
        <f>E86/D86*100</f>
        <v>36.478599221789878</v>
      </c>
      <c r="H86" s="84"/>
    </row>
    <row r="87" spans="1:8" s="94" customFormat="1" ht="20.100000000000001" customHeight="1">
      <c r="A87" s="98"/>
      <c r="B87" s="99" t="s">
        <v>125</v>
      </c>
      <c r="C87" s="102"/>
      <c r="D87" s="85">
        <f>SUM(D88:D96)</f>
        <v>82240000</v>
      </c>
      <c r="E87" s="85">
        <f>SUM(E88:E96)</f>
        <v>30000000</v>
      </c>
      <c r="F87" s="52">
        <f t="shared" ref="F87:F96" si="5">E87-D87</f>
        <v>-52240000</v>
      </c>
      <c r="G87" s="49">
        <f>E87/D87*100</f>
        <v>36.478599221789878</v>
      </c>
      <c r="H87" s="86"/>
    </row>
    <row r="88" spans="1:8" s="94" customFormat="1" ht="20.100000000000001" customHeight="1">
      <c r="A88" s="105"/>
      <c r="B88" s="120"/>
      <c r="C88" s="117" t="s">
        <v>126</v>
      </c>
      <c r="D88" s="87">
        <v>0</v>
      </c>
      <c r="E88" s="87">
        <v>0</v>
      </c>
      <c r="F88" s="52">
        <f t="shared" si="5"/>
        <v>0</v>
      </c>
      <c r="G88" s="26">
        <v>0</v>
      </c>
      <c r="H88" s="86"/>
    </row>
    <row r="89" spans="1:8" s="94" customFormat="1" ht="20.100000000000001" customHeight="1">
      <c r="A89" s="105"/>
      <c r="B89" s="120"/>
      <c r="C89" s="121" t="s">
        <v>127</v>
      </c>
      <c r="D89" s="87">
        <v>0</v>
      </c>
      <c r="E89" s="87">
        <v>0</v>
      </c>
      <c r="F89" s="52">
        <f t="shared" si="5"/>
        <v>0</v>
      </c>
      <c r="G89" s="26">
        <v>0</v>
      </c>
      <c r="H89" s="86"/>
    </row>
    <row r="90" spans="1:8" s="94" customFormat="1" ht="20.100000000000001" customHeight="1">
      <c r="A90" s="105"/>
      <c r="B90" s="120"/>
      <c r="C90" s="121" t="s">
        <v>128</v>
      </c>
      <c r="D90" s="82">
        <v>0</v>
      </c>
      <c r="E90" s="82">
        <v>0</v>
      </c>
      <c r="F90" s="52">
        <f t="shared" si="5"/>
        <v>0</v>
      </c>
      <c r="G90" s="26">
        <v>0</v>
      </c>
      <c r="H90" s="88"/>
    </row>
    <row r="91" spans="1:8" s="94" customFormat="1" ht="20.100000000000001" customHeight="1">
      <c r="A91" s="105"/>
      <c r="B91" s="122"/>
      <c r="C91" s="123" t="s">
        <v>129</v>
      </c>
      <c r="D91" s="87">
        <v>0</v>
      </c>
      <c r="E91" s="87">
        <v>0</v>
      </c>
      <c r="F91" s="52">
        <f t="shared" si="5"/>
        <v>0</v>
      </c>
      <c r="G91" s="26">
        <v>0</v>
      </c>
      <c r="H91" s="86"/>
    </row>
    <row r="92" spans="1:8" s="94" customFormat="1" ht="20.100000000000001" customHeight="1">
      <c r="A92" s="105"/>
      <c r="B92" s="120"/>
      <c r="C92" s="121" t="s">
        <v>130</v>
      </c>
      <c r="D92" s="87">
        <v>0</v>
      </c>
      <c r="E92" s="87">
        <v>0</v>
      </c>
      <c r="F92" s="52">
        <f t="shared" si="5"/>
        <v>0</v>
      </c>
      <c r="G92" s="26">
        <v>0</v>
      </c>
      <c r="H92" s="86"/>
    </row>
    <row r="93" spans="1:8" s="94" customFormat="1" ht="20.100000000000001" customHeight="1">
      <c r="A93" s="105"/>
      <c r="B93" s="120"/>
      <c r="C93" s="121" t="s">
        <v>131</v>
      </c>
      <c r="D93" s="82">
        <v>0</v>
      </c>
      <c r="E93" s="82">
        <v>0</v>
      </c>
      <c r="F93" s="52">
        <f t="shared" si="5"/>
        <v>0</v>
      </c>
      <c r="G93" s="26">
        <v>0</v>
      </c>
      <c r="H93" s="88"/>
    </row>
    <row r="94" spans="1:8" s="94" customFormat="1" ht="20.100000000000001" customHeight="1">
      <c r="A94" s="105"/>
      <c r="B94" s="120"/>
      <c r="C94" s="121" t="s">
        <v>143</v>
      </c>
      <c r="D94" s="82">
        <v>44840000</v>
      </c>
      <c r="E94" s="82">
        <v>0</v>
      </c>
      <c r="F94" s="172">
        <f t="shared" si="5"/>
        <v>-44840000</v>
      </c>
      <c r="G94" s="26">
        <f>E94/D94*100</f>
        <v>0</v>
      </c>
      <c r="H94" s="88"/>
    </row>
    <row r="95" spans="1:8" s="94" customFormat="1" ht="20.100000000000001" customHeight="1">
      <c r="A95" s="211"/>
      <c r="B95" s="120"/>
      <c r="C95" s="121" t="s">
        <v>132</v>
      </c>
      <c r="D95" s="82">
        <v>7400000</v>
      </c>
      <c r="E95" s="82">
        <v>0</v>
      </c>
      <c r="F95" s="172">
        <f t="shared" si="5"/>
        <v>-7400000</v>
      </c>
      <c r="G95" s="26">
        <f>E95/D95*100</f>
        <v>0</v>
      </c>
      <c r="H95" s="88"/>
    </row>
    <row r="96" spans="1:8" s="94" customFormat="1" ht="20.100000000000001" customHeight="1">
      <c r="A96" s="212"/>
      <c r="B96" s="161"/>
      <c r="C96" s="162" t="s">
        <v>146</v>
      </c>
      <c r="D96" s="89">
        <v>30000000</v>
      </c>
      <c r="E96" s="89">
        <v>30000000</v>
      </c>
      <c r="F96" s="173">
        <f t="shared" si="5"/>
        <v>0</v>
      </c>
      <c r="G96" s="32">
        <f>E96/D96*100</f>
        <v>100</v>
      </c>
      <c r="H96" s="90" t="s">
        <v>153</v>
      </c>
    </row>
    <row r="97" spans="1:8" s="94" customFormat="1" ht="20.100000000000001" customHeight="1">
      <c r="A97" s="201" t="s">
        <v>53</v>
      </c>
      <c r="B97" s="203" t="s">
        <v>54</v>
      </c>
      <c r="C97" s="203" t="s">
        <v>55</v>
      </c>
      <c r="D97" s="205" t="s">
        <v>185</v>
      </c>
      <c r="E97" s="196" t="s">
        <v>186</v>
      </c>
      <c r="F97" s="198" t="s">
        <v>150</v>
      </c>
      <c r="G97" s="198"/>
      <c r="H97" s="199" t="s">
        <v>56</v>
      </c>
    </row>
    <row r="98" spans="1:8" s="94" customFormat="1" ht="20.100000000000001" customHeight="1">
      <c r="A98" s="202"/>
      <c r="B98" s="204"/>
      <c r="C98" s="204"/>
      <c r="D98" s="204"/>
      <c r="E98" s="197"/>
      <c r="F98" s="24" t="s">
        <v>151</v>
      </c>
      <c r="G98" s="39" t="s">
        <v>152</v>
      </c>
      <c r="H98" s="200"/>
    </row>
    <row r="99" spans="1:8" s="94" customFormat="1" ht="20.100000000000001" customHeight="1">
      <c r="A99" s="108" t="s">
        <v>36</v>
      </c>
      <c r="B99" s="124"/>
      <c r="C99" s="125"/>
      <c r="D99" s="85">
        <f>D100</f>
        <v>0</v>
      </c>
      <c r="E99" s="85">
        <f>E100</f>
        <v>0</v>
      </c>
      <c r="F99" s="166">
        <v>0</v>
      </c>
      <c r="G99" s="26"/>
      <c r="H99" s="86"/>
    </row>
    <row r="100" spans="1:8" s="94" customFormat="1" ht="20.100000000000001" customHeight="1">
      <c r="A100" s="126"/>
      <c r="B100" s="99" t="s">
        <v>133</v>
      </c>
      <c r="C100" s="125"/>
      <c r="D100" s="87">
        <f>D101</f>
        <v>0</v>
      </c>
      <c r="E100" s="87">
        <f>E101</f>
        <v>0</v>
      </c>
      <c r="F100" s="27">
        <v>0</v>
      </c>
      <c r="G100" s="26"/>
      <c r="H100" s="86"/>
    </row>
    <row r="101" spans="1:8" s="94" customFormat="1" ht="20.100000000000001" customHeight="1">
      <c r="A101" s="108"/>
      <c r="B101" s="127"/>
      <c r="C101" s="80" t="s">
        <v>134</v>
      </c>
      <c r="D101" s="87">
        <v>0</v>
      </c>
      <c r="E101" s="87">
        <v>0</v>
      </c>
      <c r="F101" s="27">
        <v>0</v>
      </c>
      <c r="G101" s="26"/>
      <c r="H101" s="86"/>
    </row>
    <row r="102" spans="1:8" s="94" customFormat="1" ht="20.100000000000001" customHeight="1">
      <c r="A102" s="108" t="s">
        <v>135</v>
      </c>
      <c r="B102" s="96"/>
      <c r="C102" s="109"/>
      <c r="D102" s="91">
        <f>D105</f>
        <v>0</v>
      </c>
      <c r="E102" s="91">
        <f>E105</f>
        <v>0</v>
      </c>
      <c r="F102" s="167">
        <v>0</v>
      </c>
      <c r="G102" s="43"/>
      <c r="H102" s="84"/>
    </row>
    <row r="103" spans="1:8" s="94" customFormat="1" ht="20.100000000000001" customHeight="1">
      <c r="A103" s="98"/>
      <c r="B103" s="99" t="s">
        <v>51</v>
      </c>
      <c r="C103" s="102"/>
      <c r="D103" s="87">
        <f>D105</f>
        <v>0</v>
      </c>
      <c r="E103" s="87">
        <f>E105</f>
        <v>0</v>
      </c>
      <c r="F103" s="27">
        <v>0</v>
      </c>
      <c r="G103" s="26"/>
      <c r="H103" s="86"/>
    </row>
    <row r="104" spans="1:8" s="94" customFormat="1" ht="20.100000000000001" customHeight="1">
      <c r="A104" s="105"/>
      <c r="B104" s="128"/>
      <c r="C104" s="80" t="s">
        <v>136</v>
      </c>
      <c r="D104" s="87">
        <v>0</v>
      </c>
      <c r="E104" s="87">
        <v>0</v>
      </c>
      <c r="F104" s="27">
        <v>0</v>
      </c>
      <c r="G104" s="26"/>
      <c r="H104" s="86"/>
    </row>
    <row r="105" spans="1:8" s="94" customFormat="1" ht="20.100000000000001" customHeight="1">
      <c r="A105" s="107"/>
      <c r="B105" s="171"/>
      <c r="C105" s="80" t="s">
        <v>137</v>
      </c>
      <c r="D105" s="87">
        <v>0</v>
      </c>
      <c r="E105" s="87">
        <v>0</v>
      </c>
      <c r="F105" s="27">
        <v>0</v>
      </c>
      <c r="G105" s="26"/>
      <c r="H105" s="86"/>
    </row>
    <row r="106" spans="1:8" s="94" customFormat="1" ht="20.100000000000001" customHeight="1">
      <c r="A106" s="108" t="s">
        <v>138</v>
      </c>
      <c r="B106" s="96"/>
      <c r="C106" s="109"/>
      <c r="D106" s="91">
        <f>D108</f>
        <v>1000000</v>
      </c>
      <c r="E106" s="91">
        <f>E108</f>
        <v>1000000</v>
      </c>
      <c r="F106" s="48">
        <f t="shared" ref="F106:F111" si="6">E106-D106</f>
        <v>0</v>
      </c>
      <c r="G106" s="49">
        <f t="shared" ref="G106:G111" si="7">E106/D106*100</f>
        <v>100</v>
      </c>
      <c r="H106" s="84"/>
    </row>
    <row r="107" spans="1:8" s="94" customFormat="1" ht="20.100000000000001" customHeight="1">
      <c r="A107" s="98"/>
      <c r="B107" s="99" t="s">
        <v>139</v>
      </c>
      <c r="C107" s="102"/>
      <c r="D107" s="87">
        <f>D108</f>
        <v>1000000</v>
      </c>
      <c r="E107" s="87">
        <f>E108</f>
        <v>1000000</v>
      </c>
      <c r="F107" s="35">
        <f t="shared" si="6"/>
        <v>0</v>
      </c>
      <c r="G107" s="26">
        <f t="shared" si="7"/>
        <v>100</v>
      </c>
      <c r="H107" s="86"/>
    </row>
    <row r="108" spans="1:8" s="94" customFormat="1" ht="25.5" customHeight="1">
      <c r="A108" s="105"/>
      <c r="B108" s="128"/>
      <c r="C108" s="80" t="s">
        <v>171</v>
      </c>
      <c r="D108" s="87">
        <v>1000000</v>
      </c>
      <c r="E108" s="87">
        <v>1000000</v>
      </c>
      <c r="F108" s="35">
        <f t="shared" si="6"/>
        <v>0</v>
      </c>
      <c r="G108" s="26">
        <f t="shared" si="7"/>
        <v>100</v>
      </c>
      <c r="H108" s="86" t="s">
        <v>174</v>
      </c>
    </row>
    <row r="109" spans="1:8" s="94" customFormat="1" ht="20.100000000000001" customHeight="1">
      <c r="A109" s="95" t="s">
        <v>140</v>
      </c>
      <c r="B109" s="104"/>
      <c r="C109" s="102"/>
      <c r="D109" s="85">
        <f>D110</f>
        <v>221133400</v>
      </c>
      <c r="E109" s="85">
        <f>E110</f>
        <v>229316650</v>
      </c>
      <c r="F109" s="50">
        <f t="shared" si="6"/>
        <v>8183250</v>
      </c>
      <c r="G109" s="46">
        <f t="shared" si="7"/>
        <v>103.70059430190102</v>
      </c>
      <c r="H109" s="86"/>
    </row>
    <row r="110" spans="1:8" s="94" customFormat="1" ht="20.100000000000001" customHeight="1">
      <c r="A110" s="98"/>
      <c r="B110" s="99" t="s">
        <v>141</v>
      </c>
      <c r="C110" s="125"/>
      <c r="D110" s="92">
        <f>D111+D112</f>
        <v>221133400</v>
      </c>
      <c r="E110" s="92">
        <f>E111+E112</f>
        <v>229316650</v>
      </c>
      <c r="F110" s="50">
        <f t="shared" si="6"/>
        <v>8183250</v>
      </c>
      <c r="G110" s="46">
        <f t="shared" si="7"/>
        <v>103.70059430190102</v>
      </c>
      <c r="H110" s="88"/>
    </row>
    <row r="111" spans="1:8" s="94" customFormat="1" ht="48.75" customHeight="1">
      <c r="A111" s="105"/>
      <c r="B111" s="129"/>
      <c r="C111" s="117" t="s">
        <v>142</v>
      </c>
      <c r="D111" s="82">
        <v>221133400</v>
      </c>
      <c r="E111" s="82">
        <v>229316650</v>
      </c>
      <c r="F111" s="35">
        <f t="shared" si="6"/>
        <v>8183250</v>
      </c>
      <c r="G111" s="26">
        <f t="shared" si="7"/>
        <v>103.70059430190102</v>
      </c>
      <c r="H111" s="93" t="s">
        <v>222</v>
      </c>
    </row>
    <row r="112" spans="1:8" s="94" customFormat="1" ht="20.100000000000001" customHeight="1">
      <c r="A112" s="110"/>
      <c r="B112" s="130"/>
      <c r="C112" s="112" t="s">
        <v>172</v>
      </c>
      <c r="D112" s="89">
        <v>0</v>
      </c>
      <c r="E112" s="89">
        <v>0</v>
      </c>
      <c r="F112" s="44">
        <v>0</v>
      </c>
      <c r="G112" s="32">
        <v>0</v>
      </c>
      <c r="H112" s="90"/>
    </row>
    <row r="113" spans="6:7" ht="18" customHeight="1">
      <c r="F113" s="31"/>
      <c r="G113" s="36"/>
    </row>
  </sheetData>
  <mergeCells count="40">
    <mergeCell ref="F97:G97"/>
    <mergeCell ref="H97:H98"/>
    <mergeCell ref="A97:A98"/>
    <mergeCell ref="B97:B98"/>
    <mergeCell ref="C97:C98"/>
    <mergeCell ref="D97:D98"/>
    <mergeCell ref="E97:E98"/>
    <mergeCell ref="A1:H1"/>
    <mergeCell ref="A5:C5"/>
    <mergeCell ref="A46:H46"/>
    <mergeCell ref="A50:C50"/>
    <mergeCell ref="A95:A96"/>
    <mergeCell ref="F3:G3"/>
    <mergeCell ref="A3:A4"/>
    <mergeCell ref="B3:B4"/>
    <mergeCell ref="C3:C4"/>
    <mergeCell ref="D3:D4"/>
    <mergeCell ref="H3:H4"/>
    <mergeCell ref="A48:A49"/>
    <mergeCell ref="B48:B49"/>
    <mergeCell ref="C48:C49"/>
    <mergeCell ref="D48:D49"/>
    <mergeCell ref="F48:G48"/>
    <mergeCell ref="H48:H49"/>
    <mergeCell ref="A24:A25"/>
    <mergeCell ref="B24:B25"/>
    <mergeCell ref="C24:C25"/>
    <mergeCell ref="D24:D25"/>
    <mergeCell ref="F24:G24"/>
    <mergeCell ref="H24:H25"/>
    <mergeCell ref="H72:H73"/>
    <mergeCell ref="A72:A73"/>
    <mergeCell ref="B72:B73"/>
    <mergeCell ref="C72:C73"/>
    <mergeCell ref="D72:D73"/>
    <mergeCell ref="E3:E4"/>
    <mergeCell ref="E24:E25"/>
    <mergeCell ref="E48:E49"/>
    <mergeCell ref="E72:E73"/>
    <mergeCell ref="F72:G72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90" firstPageNumber="207" fitToHeight="0" orientation="landscape" useFirstPageNumber="1" r:id="rId1"/>
  <headerFooter>
    <oddFooter>&amp;C&amp;P&amp;R무일복지재단(2020.11.16)</oddFooter>
  </headerFooter>
  <rowBreaks count="4" manualBreakCount="4">
    <brk id="23" max="16383" man="1"/>
    <brk id="45" max="16383" man="1"/>
    <brk id="71" max="16383" man="1"/>
    <brk id="96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topLeftCell="A19" zoomScaleNormal="100" zoomScaleSheetLayoutView="100" workbookViewId="0">
      <selection activeCell="C30" sqref="C30:E30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37" t="s">
        <v>183</v>
      </c>
      <c r="B1" s="237"/>
      <c r="C1" s="237"/>
      <c r="D1" s="237"/>
      <c r="E1" s="237"/>
    </row>
    <row r="2" spans="1:5" ht="24.95" customHeight="1">
      <c r="A2" s="135" t="s">
        <v>164</v>
      </c>
      <c r="B2" s="135"/>
      <c r="C2" s="136"/>
      <c r="D2" s="137"/>
      <c r="E2" s="22"/>
    </row>
    <row r="3" spans="1:5" ht="24.95" customHeight="1">
      <c r="A3" s="138" t="s">
        <v>162</v>
      </c>
      <c r="B3" s="139"/>
      <c r="C3" s="140"/>
      <c r="D3" s="140"/>
      <c r="E3" s="22" t="s">
        <v>163</v>
      </c>
    </row>
    <row r="4" spans="1:5" ht="24.95" customHeight="1">
      <c r="A4" s="238" t="s">
        <v>160</v>
      </c>
      <c r="B4" s="239"/>
      <c r="C4" s="141" t="s">
        <v>187</v>
      </c>
      <c r="D4" s="141" t="s">
        <v>188</v>
      </c>
      <c r="E4" s="131" t="s">
        <v>150</v>
      </c>
    </row>
    <row r="5" spans="1:5" ht="24.95" customHeight="1">
      <c r="A5" s="220" t="s">
        <v>77</v>
      </c>
      <c r="B5" s="222" t="s">
        <v>196</v>
      </c>
      <c r="C5" s="28">
        <v>80000000</v>
      </c>
      <c r="D5" s="28">
        <v>90000000</v>
      </c>
      <c r="E5" s="142">
        <f>D5-C5</f>
        <v>10000000</v>
      </c>
    </row>
    <row r="6" spans="1:5" ht="24.95" customHeight="1">
      <c r="A6" s="240"/>
      <c r="B6" s="223"/>
      <c r="C6" s="242" t="s">
        <v>223</v>
      </c>
      <c r="D6" s="225"/>
      <c r="E6" s="226"/>
    </row>
    <row r="7" spans="1:5" ht="24.95" customHeight="1">
      <c r="A7" s="221" t="s">
        <v>175</v>
      </c>
      <c r="B7" s="241" t="s">
        <v>176</v>
      </c>
      <c r="C7" s="82">
        <v>222320375</v>
      </c>
      <c r="D7" s="82">
        <v>221133400</v>
      </c>
      <c r="E7" s="142">
        <f>D7-C7</f>
        <v>-1186975</v>
      </c>
    </row>
    <row r="8" spans="1:5" ht="24.95" customHeight="1">
      <c r="A8" s="240"/>
      <c r="B8" s="223"/>
      <c r="C8" s="242" t="s">
        <v>197</v>
      </c>
      <c r="D8" s="225"/>
      <c r="E8" s="226"/>
    </row>
    <row r="9" spans="1:5" ht="24.95" customHeight="1">
      <c r="A9" s="146" t="s">
        <v>169</v>
      </c>
      <c r="B9" s="228" t="s">
        <v>177</v>
      </c>
      <c r="C9" s="82">
        <v>999625</v>
      </c>
      <c r="D9" s="82">
        <v>996600</v>
      </c>
      <c r="E9" s="144">
        <f>D9-C9</f>
        <v>-3025</v>
      </c>
    </row>
    <row r="10" spans="1:5" ht="24.95" customHeight="1">
      <c r="A10" s="147"/>
      <c r="B10" s="233"/>
      <c r="C10" s="234" t="s">
        <v>198</v>
      </c>
      <c r="D10" s="235"/>
      <c r="E10" s="236"/>
    </row>
    <row r="11" spans="1:5" ht="24.95" customHeight="1">
      <c r="A11" s="138" t="s">
        <v>161</v>
      </c>
      <c r="B11" s="139"/>
      <c r="C11" s="140"/>
      <c r="D11" s="140"/>
      <c r="E11" s="22" t="s">
        <v>159</v>
      </c>
    </row>
    <row r="12" spans="1:5" ht="24.95" customHeight="1">
      <c r="A12" s="231" t="s">
        <v>160</v>
      </c>
      <c r="B12" s="232"/>
      <c r="C12" s="141" t="s">
        <v>187</v>
      </c>
      <c r="D12" s="141" t="s">
        <v>188</v>
      </c>
      <c r="E12" s="131" t="s">
        <v>150</v>
      </c>
    </row>
    <row r="13" spans="1:5" ht="24.95" customHeight="1">
      <c r="A13" s="220" t="s">
        <v>199</v>
      </c>
      <c r="B13" s="222" t="s">
        <v>200</v>
      </c>
      <c r="C13" s="87">
        <v>4172000</v>
      </c>
      <c r="D13" s="87">
        <v>25778280</v>
      </c>
      <c r="E13" s="144">
        <f>D13-C13</f>
        <v>21606280</v>
      </c>
    </row>
    <row r="14" spans="1:5" ht="24.95" customHeight="1">
      <c r="A14" s="221"/>
      <c r="B14" s="223"/>
      <c r="C14" s="224" t="s">
        <v>204</v>
      </c>
      <c r="D14" s="225"/>
      <c r="E14" s="226"/>
    </row>
    <row r="15" spans="1:5" ht="24.95" customHeight="1">
      <c r="A15" s="221"/>
      <c r="B15" s="228" t="s">
        <v>201</v>
      </c>
      <c r="C15" s="82">
        <v>718000</v>
      </c>
      <c r="D15" s="82">
        <v>5903030</v>
      </c>
      <c r="E15" s="144">
        <f>D15-C15</f>
        <v>5185030</v>
      </c>
    </row>
    <row r="16" spans="1:5" ht="24.95" customHeight="1">
      <c r="A16" s="221"/>
      <c r="B16" s="223"/>
      <c r="C16" s="224" t="s">
        <v>204</v>
      </c>
      <c r="D16" s="225"/>
      <c r="E16" s="226"/>
    </row>
    <row r="17" spans="1:5" ht="24.95" customHeight="1">
      <c r="A17" s="221"/>
      <c r="B17" s="228" t="s">
        <v>202</v>
      </c>
      <c r="C17" s="87">
        <v>420400</v>
      </c>
      <c r="D17" s="87">
        <v>2640110</v>
      </c>
      <c r="E17" s="144">
        <f>D17-C17</f>
        <v>2219710</v>
      </c>
    </row>
    <row r="18" spans="1:5" ht="24.95" customHeight="1">
      <c r="A18" s="221"/>
      <c r="B18" s="223"/>
      <c r="C18" s="224" t="s">
        <v>204</v>
      </c>
      <c r="D18" s="225"/>
      <c r="E18" s="226"/>
    </row>
    <row r="19" spans="1:5" ht="24.95" customHeight="1">
      <c r="A19" s="244"/>
      <c r="B19" s="228" t="s">
        <v>203</v>
      </c>
      <c r="C19" s="82">
        <v>536200</v>
      </c>
      <c r="D19" s="82">
        <v>3191930</v>
      </c>
      <c r="E19" s="144">
        <f>D19-C19</f>
        <v>2655730</v>
      </c>
    </row>
    <row r="20" spans="1:5" ht="24.95" customHeight="1">
      <c r="A20" s="230"/>
      <c r="B20" s="223"/>
      <c r="C20" s="224" t="s">
        <v>204</v>
      </c>
      <c r="D20" s="225"/>
      <c r="E20" s="226"/>
    </row>
    <row r="21" spans="1:5" ht="24.75" customHeight="1">
      <c r="A21" s="229" t="s">
        <v>205</v>
      </c>
      <c r="B21" s="228" t="s">
        <v>206</v>
      </c>
      <c r="C21" s="143">
        <v>2000000</v>
      </c>
      <c r="D21" s="143">
        <v>0</v>
      </c>
      <c r="E21" s="144">
        <f>D21-C21</f>
        <v>-2000000</v>
      </c>
    </row>
    <row r="22" spans="1:5" ht="24.95" customHeight="1">
      <c r="A22" s="230"/>
      <c r="B22" s="223"/>
      <c r="C22" s="224" t="s">
        <v>207</v>
      </c>
      <c r="D22" s="225"/>
      <c r="E22" s="226"/>
    </row>
    <row r="23" spans="1:5" ht="24.75" customHeight="1">
      <c r="A23" s="229" t="s">
        <v>116</v>
      </c>
      <c r="B23" s="228" t="s">
        <v>117</v>
      </c>
      <c r="C23" s="87">
        <v>2400000</v>
      </c>
      <c r="D23" s="87">
        <v>25600000</v>
      </c>
      <c r="E23" s="144">
        <f>D23-C23</f>
        <v>23200000</v>
      </c>
    </row>
    <row r="24" spans="1:5" ht="24.95" customHeight="1">
      <c r="A24" s="230"/>
      <c r="B24" s="223"/>
      <c r="C24" s="224" t="s">
        <v>208</v>
      </c>
      <c r="D24" s="225"/>
      <c r="E24" s="226"/>
    </row>
    <row r="25" spans="1:5" ht="24.95" customHeight="1">
      <c r="A25" s="243" t="s">
        <v>170</v>
      </c>
      <c r="B25" s="227" t="s">
        <v>209</v>
      </c>
      <c r="C25" s="82">
        <v>44840000</v>
      </c>
      <c r="D25" s="82">
        <v>0</v>
      </c>
      <c r="E25" s="144">
        <f>D25-C25</f>
        <v>-44840000</v>
      </c>
    </row>
    <row r="26" spans="1:5" ht="24.95" customHeight="1">
      <c r="A26" s="221"/>
      <c r="B26" s="223"/>
      <c r="C26" s="224" t="s">
        <v>224</v>
      </c>
      <c r="D26" s="225"/>
      <c r="E26" s="226"/>
    </row>
    <row r="27" spans="1:5" ht="24.95" customHeight="1">
      <c r="A27" s="221"/>
      <c r="B27" s="227" t="s">
        <v>210</v>
      </c>
      <c r="C27" s="82">
        <v>7400000</v>
      </c>
      <c r="D27" s="82">
        <v>0</v>
      </c>
      <c r="E27" s="144">
        <f>D27-C27</f>
        <v>-7400000</v>
      </c>
    </row>
    <row r="28" spans="1:5" ht="24.95" customHeight="1">
      <c r="A28" s="240"/>
      <c r="B28" s="223"/>
      <c r="C28" s="224" t="s">
        <v>225</v>
      </c>
      <c r="D28" s="225"/>
      <c r="E28" s="226"/>
    </row>
    <row r="29" spans="1:5" ht="24.95" customHeight="1">
      <c r="A29" s="216" t="s">
        <v>165</v>
      </c>
      <c r="B29" s="218" t="s">
        <v>166</v>
      </c>
      <c r="C29" s="82">
        <v>221133400</v>
      </c>
      <c r="D29" s="82">
        <v>229857090</v>
      </c>
      <c r="E29" s="145">
        <f>D29-C29</f>
        <v>8723690</v>
      </c>
    </row>
    <row r="30" spans="1:5" ht="24.95" customHeight="1">
      <c r="A30" s="217"/>
      <c r="B30" s="219"/>
      <c r="C30" s="213" t="s">
        <v>211</v>
      </c>
      <c r="D30" s="214"/>
      <c r="E30" s="215"/>
    </row>
    <row r="31" spans="1:5" ht="24.95" customHeight="1"/>
    <row r="32" spans="1:5" ht="24.95" customHeight="1"/>
    <row r="33" ht="24.95" customHeight="1"/>
    <row r="34" ht="24.95" customHeight="1"/>
    <row r="35" ht="24.95" customHeight="1"/>
    <row r="36" ht="24.95" customHeight="1"/>
  </sheetData>
  <mergeCells count="38">
    <mergeCell ref="A25:A26"/>
    <mergeCell ref="A27:A28"/>
    <mergeCell ref="B27:B28"/>
    <mergeCell ref="C28:E28"/>
    <mergeCell ref="C18:E18"/>
    <mergeCell ref="A19:A20"/>
    <mergeCell ref="B19:B20"/>
    <mergeCell ref="C20:E20"/>
    <mergeCell ref="A23:A24"/>
    <mergeCell ref="B23:B24"/>
    <mergeCell ref="C24:E24"/>
    <mergeCell ref="A12:B12"/>
    <mergeCell ref="B9:B10"/>
    <mergeCell ref="C10:E10"/>
    <mergeCell ref="A1:E1"/>
    <mergeCell ref="A4:B4"/>
    <mergeCell ref="A7:A8"/>
    <mergeCell ref="B7:B8"/>
    <mergeCell ref="C8:E8"/>
    <mergeCell ref="A5:A6"/>
    <mergeCell ref="B5:B6"/>
    <mergeCell ref="C6:E6"/>
    <mergeCell ref="C30:E30"/>
    <mergeCell ref="A29:A30"/>
    <mergeCell ref="B29:B30"/>
    <mergeCell ref="A13:A14"/>
    <mergeCell ref="B13:B14"/>
    <mergeCell ref="C14:E14"/>
    <mergeCell ref="B25:B26"/>
    <mergeCell ref="C26:E26"/>
    <mergeCell ref="B21:B22"/>
    <mergeCell ref="C22:E22"/>
    <mergeCell ref="A21:A22"/>
    <mergeCell ref="A15:A16"/>
    <mergeCell ref="B15:B16"/>
    <mergeCell ref="C16:E16"/>
    <mergeCell ref="A17:A18"/>
    <mergeCell ref="B17:B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6" firstPageNumber="212" orientation="portrait" useFirstPageNumber="1" r:id="rId1"/>
  <headerFooter>
    <oddFooter>&amp;C&amp;P&amp;R무일복지재단(2020.11.16)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2020-11-25T04:26:45Z</cp:lastPrinted>
  <dcterms:created xsi:type="dcterms:W3CDTF">2016-12-02T10:13:32Z</dcterms:created>
  <dcterms:modified xsi:type="dcterms:W3CDTF">2020-12-07T08:10:09Z</dcterms:modified>
</cp:coreProperties>
</file>