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63522E2-715C-4BDD-ABD7-73E205B690F3}" xr6:coauthVersionLast="45" xr6:coauthVersionMax="45" xr10:uidLastSave="{00000000-0000-0000-0000-000000000000}"/>
  <bookViews>
    <workbookView xWindow="1035" yWindow="1125" windowWidth="17205" windowHeight="14670" firstSheet="1" activeTab="1" xr2:uid="{00000000-000D-0000-FFFF-FFFF00000000}"/>
  </bookViews>
  <sheets>
    <sheet name="표지" sheetId="28" state="hidden" r:id="rId1"/>
    <sheet name="총괄" sheetId="29" r:id="rId2"/>
    <sheet name="참좋은 세입결산서" sheetId="26" state="hidden" r:id="rId3"/>
    <sheet name="참좋은 세출결산서" sheetId="27" state="hidden" r:id="rId4"/>
    <sheet name="본예산 변경 사유서" sheetId="30" state="hidden" r:id="rId5"/>
  </sheets>
  <externalReferences>
    <externalReference r:id="rId6"/>
    <externalReference r:id="rId7"/>
  </externalReferences>
  <definedNames>
    <definedName name="_xlnm.Print_Area" localSheetId="4">'본예산 변경 사유서'!$A$1:$G$43</definedName>
    <definedName name="_xlnm.Print_Area" localSheetId="0">표지!$A$1:$C$12</definedName>
  </definedNames>
  <calcPr calcId="181029"/>
</workbook>
</file>

<file path=xl/calcChain.xml><?xml version="1.0" encoding="utf-8"?>
<calcChain xmlns="http://schemas.openxmlformats.org/spreadsheetml/2006/main">
  <c r="E8" i="30" l="1"/>
  <c r="D8" i="30"/>
  <c r="A5" i="30"/>
  <c r="B5" i="30"/>
  <c r="C5" i="30"/>
  <c r="A6" i="30"/>
  <c r="B6" i="30"/>
  <c r="C7" i="30"/>
  <c r="A14" i="30"/>
  <c r="B14" i="30"/>
  <c r="C14" i="30"/>
  <c r="C15" i="30"/>
  <c r="C16" i="30"/>
  <c r="C17" i="30"/>
  <c r="C18" i="30"/>
  <c r="B19" i="30"/>
  <c r="C19" i="30"/>
  <c r="C20" i="30"/>
  <c r="B21" i="30"/>
  <c r="C21" i="30"/>
  <c r="C22" i="30"/>
  <c r="C23" i="30"/>
  <c r="C24" i="30"/>
  <c r="C25" i="30"/>
  <c r="C26" i="30"/>
  <c r="A27" i="30"/>
  <c r="B27" i="30"/>
  <c r="C27" i="30"/>
  <c r="A28" i="30"/>
  <c r="B28" i="30"/>
  <c r="C28" i="30"/>
  <c r="C29" i="30"/>
  <c r="C30" i="30"/>
  <c r="B31" i="30"/>
  <c r="C31" i="30"/>
  <c r="C32" i="30"/>
  <c r="C33" i="30"/>
  <c r="C34" i="30"/>
  <c r="C35" i="30"/>
  <c r="C36" i="30"/>
  <c r="C37" i="30"/>
  <c r="B38" i="30"/>
  <c r="C38" i="30"/>
  <c r="C39" i="30"/>
  <c r="C40" i="30"/>
  <c r="C41" i="30"/>
  <c r="A42" i="30"/>
  <c r="B42" i="30"/>
  <c r="C42" i="30"/>
  <c r="C43" i="30"/>
  <c r="F8" i="30" l="1"/>
  <c r="H125" i="27"/>
  <c r="F125" i="27"/>
  <c r="H124" i="27"/>
  <c r="G124" i="27"/>
  <c r="F124" i="27"/>
  <c r="G123" i="27"/>
  <c r="H123" i="27"/>
  <c r="F123" i="27"/>
  <c r="I122" i="27"/>
  <c r="I121" i="27"/>
  <c r="H113" i="27"/>
  <c r="G113" i="27"/>
  <c r="F113" i="27"/>
  <c r="H112" i="27"/>
  <c r="G112" i="27"/>
  <c r="F112" i="27"/>
  <c r="H108" i="27"/>
  <c r="G108" i="27"/>
  <c r="F108" i="27"/>
  <c r="I107" i="27"/>
  <c r="E39" i="30" s="1"/>
  <c r="F39" i="30" s="1"/>
  <c r="I106" i="27"/>
  <c r="D39" i="30" s="1"/>
  <c r="H105" i="27"/>
  <c r="G105" i="27"/>
  <c r="F105" i="27"/>
  <c r="I104" i="27"/>
  <c r="E41" i="30" s="1"/>
  <c r="F41" i="30" s="1"/>
  <c r="I103" i="27"/>
  <c r="D41" i="30" s="1"/>
  <c r="G15" i="27"/>
  <c r="H20" i="27"/>
  <c r="G20" i="27"/>
  <c r="H19" i="27"/>
  <c r="G19" i="27"/>
  <c r="F20" i="27"/>
  <c r="F19" i="27"/>
  <c r="F30" i="26"/>
  <c r="G30" i="26"/>
  <c r="I27" i="26"/>
  <c r="G27" i="26"/>
  <c r="H32" i="26"/>
  <c r="G32" i="26"/>
  <c r="H31" i="26"/>
  <c r="G31" i="26"/>
  <c r="F32" i="26"/>
  <c r="F31" i="26"/>
  <c r="H23" i="26"/>
  <c r="H22" i="26"/>
  <c r="G23" i="26"/>
  <c r="G22" i="26"/>
  <c r="F23" i="26"/>
  <c r="F22" i="26"/>
  <c r="E43" i="30" l="1"/>
  <c r="D43" i="30"/>
  <c r="I123" i="27"/>
  <c r="I108" i="27"/>
  <c r="I105" i="27"/>
  <c r="F43" i="30" l="1"/>
  <c r="E23" i="29"/>
  <c r="H59" i="27"/>
  <c r="G59" i="27"/>
  <c r="F59" i="27"/>
  <c r="H58" i="27"/>
  <c r="G58" i="27"/>
  <c r="F58" i="27"/>
  <c r="H57" i="27"/>
  <c r="H60" i="27" s="1"/>
  <c r="G57" i="27"/>
  <c r="G60" i="27" s="1"/>
  <c r="F57" i="27"/>
  <c r="F60" i="27" s="1"/>
  <c r="I56" i="27"/>
  <c r="E27" i="30" s="1"/>
  <c r="I55" i="27"/>
  <c r="D27" i="30" s="1"/>
  <c r="C6" i="29"/>
  <c r="C15" i="29"/>
  <c r="E19" i="29"/>
  <c r="F27" i="30" l="1"/>
  <c r="I59" i="27"/>
  <c r="I60" i="27"/>
  <c r="I58" i="27"/>
  <c r="I57" i="27"/>
  <c r="F15" i="27" l="1"/>
  <c r="E16" i="29" l="1"/>
  <c r="E7" i="29"/>
  <c r="E22" i="29"/>
  <c r="E21" i="29"/>
  <c r="E20" i="29"/>
  <c r="E18" i="29"/>
  <c r="E17" i="29"/>
  <c r="E8" i="29"/>
  <c r="G102" i="27" l="1"/>
  <c r="H102" i="27"/>
  <c r="F97" i="27"/>
  <c r="F96" i="27"/>
  <c r="G33" i="27"/>
  <c r="H33" i="27"/>
  <c r="G36" i="27"/>
  <c r="H36" i="27"/>
  <c r="G18" i="27"/>
  <c r="H18" i="27"/>
  <c r="F18" i="27"/>
  <c r="H15" i="27"/>
  <c r="G12" i="27"/>
  <c r="H12" i="27"/>
  <c r="F12" i="27"/>
  <c r="G9" i="27"/>
  <c r="H9" i="27"/>
  <c r="F9" i="27"/>
  <c r="G6" i="27"/>
  <c r="H6" i="27"/>
  <c r="F6" i="27"/>
  <c r="H24" i="26"/>
  <c r="H30" i="26"/>
  <c r="I29" i="26"/>
  <c r="E9" i="30" s="1"/>
  <c r="F9" i="30" s="1"/>
  <c r="I28" i="26"/>
  <c r="D9" i="30" s="1"/>
  <c r="H27" i="26"/>
  <c r="G33" i="26"/>
  <c r="F27" i="26"/>
  <c r="F33" i="26" s="1"/>
  <c r="H33" i="26" l="1"/>
  <c r="I32" i="26"/>
  <c r="I31" i="26"/>
  <c r="I30" i="26"/>
  <c r="H21" i="27"/>
  <c r="G21" i="27"/>
  <c r="F21" i="27"/>
  <c r="I33" i="26"/>
  <c r="G24" i="26"/>
  <c r="F24" i="26"/>
  <c r="E9" i="29" l="1"/>
  <c r="G87" i="27"/>
  <c r="G72" i="27"/>
  <c r="H120" i="27"/>
  <c r="H126" i="27" s="1"/>
  <c r="G120" i="27"/>
  <c r="G126" i="27" s="1"/>
  <c r="F120" i="27"/>
  <c r="F126" i="27" s="1"/>
  <c r="I119" i="27"/>
  <c r="I118" i="27"/>
  <c r="H111" i="27"/>
  <c r="H114" i="27" s="1"/>
  <c r="G111" i="27"/>
  <c r="G114" i="27" s="1"/>
  <c r="F111" i="27"/>
  <c r="I110" i="27"/>
  <c r="E40" i="30" s="1"/>
  <c r="I109" i="27"/>
  <c r="D40" i="30" s="1"/>
  <c r="F102" i="27"/>
  <c r="I101" i="27"/>
  <c r="I100" i="27"/>
  <c r="D38" i="30" s="1"/>
  <c r="H98" i="27"/>
  <c r="F98" i="27"/>
  <c r="H97" i="27"/>
  <c r="G97" i="27"/>
  <c r="G96" i="27"/>
  <c r="I95" i="27"/>
  <c r="E37" i="30" s="1"/>
  <c r="F37" i="30" s="1"/>
  <c r="G98" i="27"/>
  <c r="I94" i="27"/>
  <c r="D37" i="30" s="1"/>
  <c r="G93" i="27"/>
  <c r="F93" i="27"/>
  <c r="I92" i="27"/>
  <c r="E36" i="30" s="1"/>
  <c r="F36" i="30" s="1"/>
  <c r="I91" i="27"/>
  <c r="D36" i="30" s="1"/>
  <c r="G90" i="27"/>
  <c r="F90" i="27"/>
  <c r="I89" i="27"/>
  <c r="E35" i="30" s="1"/>
  <c r="F35" i="30" s="1"/>
  <c r="I88" i="27"/>
  <c r="D35" i="30" s="1"/>
  <c r="F87" i="27"/>
  <c r="I86" i="27"/>
  <c r="E34" i="30" s="1"/>
  <c r="I85" i="27"/>
  <c r="D34" i="30" s="1"/>
  <c r="G84" i="27"/>
  <c r="F84" i="27"/>
  <c r="I83" i="27"/>
  <c r="E33" i="30" s="1"/>
  <c r="I82" i="27"/>
  <c r="D33" i="30" s="1"/>
  <c r="G81" i="27"/>
  <c r="F81" i="27"/>
  <c r="I80" i="27"/>
  <c r="E32" i="30" s="1"/>
  <c r="I79" i="27"/>
  <c r="D32" i="30" s="1"/>
  <c r="H78" i="27"/>
  <c r="H99" i="27" s="1"/>
  <c r="G78" i="27"/>
  <c r="F78" i="27"/>
  <c r="I77" i="27"/>
  <c r="E31" i="30" s="1"/>
  <c r="F31" i="30" s="1"/>
  <c r="I76" i="27"/>
  <c r="D31" i="30" s="1"/>
  <c r="H74" i="27"/>
  <c r="H116" i="27" s="1"/>
  <c r="H128" i="27" s="1"/>
  <c r="G74" i="27"/>
  <c r="F74" i="27"/>
  <c r="F116" i="27" s="1"/>
  <c r="H73" i="27"/>
  <c r="G73" i="27"/>
  <c r="G115" i="27" s="1"/>
  <c r="F73" i="27"/>
  <c r="F115" i="27" s="1"/>
  <c r="F72" i="27"/>
  <c r="I71" i="27"/>
  <c r="I70" i="27"/>
  <c r="G69" i="27"/>
  <c r="F69" i="27"/>
  <c r="I68" i="27"/>
  <c r="E30" i="30" s="1"/>
  <c r="I67" i="27"/>
  <c r="D30" i="30" s="1"/>
  <c r="G66" i="27"/>
  <c r="F66" i="27"/>
  <c r="I65" i="27"/>
  <c r="E29" i="30" s="1"/>
  <c r="I64" i="27"/>
  <c r="D29" i="30" s="1"/>
  <c r="H63" i="27"/>
  <c r="H75" i="27" s="1"/>
  <c r="H117" i="27" s="1"/>
  <c r="H129" i="27" s="1"/>
  <c r="G63" i="27"/>
  <c r="F63" i="27"/>
  <c r="I62" i="27"/>
  <c r="E28" i="30" s="1"/>
  <c r="I61" i="27"/>
  <c r="D28" i="30" s="1"/>
  <c r="H50" i="27"/>
  <c r="G50" i="27"/>
  <c r="F50" i="27"/>
  <c r="H49" i="27"/>
  <c r="G49" i="27"/>
  <c r="F49" i="27"/>
  <c r="H48" i="27"/>
  <c r="G48" i="27"/>
  <c r="F48" i="27"/>
  <c r="I47" i="27"/>
  <c r="E26" i="30" s="1"/>
  <c r="I46" i="27"/>
  <c r="D26" i="30" s="1"/>
  <c r="H45" i="27"/>
  <c r="G45" i="27"/>
  <c r="F45" i="27"/>
  <c r="I44" i="27"/>
  <c r="E25" i="30" s="1"/>
  <c r="I43" i="27"/>
  <c r="D25" i="30" s="1"/>
  <c r="H42" i="27"/>
  <c r="G42" i="27"/>
  <c r="F42" i="27"/>
  <c r="I41" i="27"/>
  <c r="E24" i="30" s="1"/>
  <c r="I40" i="27"/>
  <c r="D24" i="30" s="1"/>
  <c r="H39" i="27"/>
  <c r="G39" i="27"/>
  <c r="F39" i="27"/>
  <c r="I38" i="27"/>
  <c r="E23" i="30" s="1"/>
  <c r="F23" i="30" s="1"/>
  <c r="I37" i="27"/>
  <c r="D23" i="30" s="1"/>
  <c r="F36" i="27"/>
  <c r="I35" i="27"/>
  <c r="E22" i="30" s="1"/>
  <c r="I34" i="27"/>
  <c r="D22" i="30" s="1"/>
  <c r="F33" i="27"/>
  <c r="I32" i="27"/>
  <c r="E21" i="30" s="1"/>
  <c r="I31" i="27"/>
  <c r="D21" i="30" s="1"/>
  <c r="G29" i="27"/>
  <c r="F29" i="27"/>
  <c r="G28" i="27"/>
  <c r="F28" i="27"/>
  <c r="H27" i="27"/>
  <c r="G27" i="27"/>
  <c r="F27" i="27"/>
  <c r="I26" i="27"/>
  <c r="E20" i="30" s="1"/>
  <c r="I25" i="27"/>
  <c r="D20" i="30" s="1"/>
  <c r="H24" i="27"/>
  <c r="G24" i="27"/>
  <c r="F24" i="27"/>
  <c r="F30" i="27" s="1"/>
  <c r="I23" i="27"/>
  <c r="E19" i="30" s="1"/>
  <c r="F19" i="30" s="1"/>
  <c r="I22" i="27"/>
  <c r="D19" i="30" s="1"/>
  <c r="I17" i="27"/>
  <c r="E18" i="30" s="1"/>
  <c r="I16" i="27"/>
  <c r="D18" i="30" s="1"/>
  <c r="I14" i="27"/>
  <c r="E17" i="30" s="1"/>
  <c r="F17" i="30" s="1"/>
  <c r="I13" i="27"/>
  <c r="D17" i="30" s="1"/>
  <c r="I11" i="27"/>
  <c r="E16" i="30" s="1"/>
  <c r="I10" i="27"/>
  <c r="D16" i="30" s="1"/>
  <c r="I8" i="27"/>
  <c r="E15" i="30" s="1"/>
  <c r="F15" i="30" s="1"/>
  <c r="I7" i="27"/>
  <c r="D15" i="30" s="1"/>
  <c r="I5" i="27"/>
  <c r="E14" i="30" s="1"/>
  <c r="I4" i="27"/>
  <c r="D14" i="30" s="1"/>
  <c r="H21" i="26"/>
  <c r="G21" i="26"/>
  <c r="F21" i="26"/>
  <c r="I20" i="26"/>
  <c r="I23" i="26" s="1"/>
  <c r="E10" i="29" s="1"/>
  <c r="I19" i="26"/>
  <c r="I22" i="26" s="1"/>
  <c r="H17" i="26"/>
  <c r="H35" i="26" s="1"/>
  <c r="G17" i="26"/>
  <c r="F17" i="26"/>
  <c r="F35" i="26" s="1"/>
  <c r="H16" i="26"/>
  <c r="H34" i="26" s="1"/>
  <c r="G16" i="26"/>
  <c r="F16" i="26"/>
  <c r="F34" i="26" s="1"/>
  <c r="H15" i="26"/>
  <c r="F15" i="26"/>
  <c r="I14" i="26"/>
  <c r="E7" i="30" s="1"/>
  <c r="I13" i="26"/>
  <c r="D7" i="30" s="1"/>
  <c r="H12" i="26"/>
  <c r="H18" i="26" s="1"/>
  <c r="H36" i="26" s="1"/>
  <c r="F12" i="26"/>
  <c r="I11" i="26"/>
  <c r="E6" i="30" s="1"/>
  <c r="I10" i="26"/>
  <c r="D6" i="30" s="1"/>
  <c r="G8" i="26"/>
  <c r="G35" i="26" s="1"/>
  <c r="G7" i="26"/>
  <c r="G34" i="26" s="1"/>
  <c r="G6" i="26"/>
  <c r="G9" i="26" s="1"/>
  <c r="I5" i="26"/>
  <c r="E5" i="30" s="1"/>
  <c r="I4" i="26"/>
  <c r="D5" i="30" s="1"/>
  <c r="D4" i="30" s="1"/>
  <c r="I113" i="27" l="1"/>
  <c r="E38" i="30"/>
  <c r="F38" i="30" s="1"/>
  <c r="E42" i="30"/>
  <c r="F42" i="30" s="1"/>
  <c r="I125" i="27"/>
  <c r="F20" i="30"/>
  <c r="F22" i="30"/>
  <c r="F24" i="30"/>
  <c r="G116" i="27"/>
  <c r="F32" i="30"/>
  <c r="F33" i="30"/>
  <c r="F34" i="30"/>
  <c r="F114" i="27"/>
  <c r="E4" i="30"/>
  <c r="F4" i="30" s="1"/>
  <c r="F5" i="30"/>
  <c r="F14" i="30"/>
  <c r="F16" i="30"/>
  <c r="F18" i="30"/>
  <c r="F21" i="30"/>
  <c r="F25" i="30"/>
  <c r="F28" i="30"/>
  <c r="F6" i="30"/>
  <c r="F7" i="30"/>
  <c r="H51" i="27"/>
  <c r="F26" i="30"/>
  <c r="F29" i="30"/>
  <c r="F30" i="30"/>
  <c r="H115" i="27"/>
  <c r="H127" i="27" s="1"/>
  <c r="F40" i="30"/>
  <c r="D42" i="30"/>
  <c r="D13" i="30" s="1"/>
  <c r="I124" i="27"/>
  <c r="D6" i="29"/>
  <c r="E6" i="29" s="1"/>
  <c r="I112" i="27"/>
  <c r="I20" i="27"/>
  <c r="I19" i="27"/>
  <c r="I12" i="26"/>
  <c r="I15" i="26"/>
  <c r="I102" i="27"/>
  <c r="G51" i="27"/>
  <c r="I42" i="27"/>
  <c r="I36" i="27"/>
  <c r="G30" i="27"/>
  <c r="I30" i="27" s="1"/>
  <c r="G53" i="27"/>
  <c r="G128" i="27" s="1"/>
  <c r="I18" i="27"/>
  <c r="I8" i="26"/>
  <c r="I6" i="26"/>
  <c r="I7" i="26"/>
  <c r="I34" i="26" s="1"/>
  <c r="I72" i="27"/>
  <c r="I15" i="27"/>
  <c r="I6" i="27"/>
  <c r="I9" i="27"/>
  <c r="I27" i="27"/>
  <c r="I33" i="27"/>
  <c r="F51" i="27"/>
  <c r="F99" i="27"/>
  <c r="I120" i="27"/>
  <c r="I126" i="27" s="1"/>
  <c r="I111" i="27"/>
  <c r="I93" i="27"/>
  <c r="I90" i="27"/>
  <c r="I87" i="27"/>
  <c r="G99" i="27"/>
  <c r="I81" i="27"/>
  <c r="I97" i="27"/>
  <c r="I69" i="27"/>
  <c r="G75" i="27"/>
  <c r="G117" i="27" s="1"/>
  <c r="I66" i="27"/>
  <c r="F75" i="27"/>
  <c r="F117" i="27" s="1"/>
  <c r="I48" i="27"/>
  <c r="I45" i="27"/>
  <c r="I39" i="27"/>
  <c r="I50" i="27"/>
  <c r="I49" i="27"/>
  <c r="I28" i="27"/>
  <c r="F52" i="27"/>
  <c r="F127" i="27" s="1"/>
  <c r="G52" i="27"/>
  <c r="G127" i="27" s="1"/>
  <c r="I12" i="27"/>
  <c r="F53" i="27"/>
  <c r="F128" i="27" s="1"/>
  <c r="I21" i="26"/>
  <c r="I96" i="27"/>
  <c r="I98" i="27"/>
  <c r="I24" i="27"/>
  <c r="I29" i="27"/>
  <c r="I73" i="27"/>
  <c r="I74" i="27"/>
  <c r="I116" i="27" s="1"/>
  <c r="I78" i="27"/>
  <c r="I84" i="27"/>
  <c r="I114" i="27"/>
  <c r="I63" i="27"/>
  <c r="I9" i="26"/>
  <c r="I16" i="26"/>
  <c r="I17" i="26"/>
  <c r="G18" i="26"/>
  <c r="G36" i="26" s="1"/>
  <c r="F18" i="26"/>
  <c r="F36" i="26" s="1"/>
  <c r="I36" i="26" l="1"/>
  <c r="I35" i="26"/>
  <c r="I115" i="27"/>
  <c r="E13" i="30"/>
  <c r="F13" i="30" s="1"/>
  <c r="I21" i="27"/>
  <c r="I75" i="27"/>
  <c r="I24" i="26"/>
  <c r="F54" i="27"/>
  <c r="F129" i="27" s="1"/>
  <c r="G54" i="27"/>
  <c r="G129" i="27" s="1"/>
  <c r="I99" i="27"/>
  <c r="I53" i="27"/>
  <c r="I128" i="27" s="1"/>
  <c r="I52" i="27"/>
  <c r="I127" i="27" s="1"/>
  <c r="I51" i="27"/>
  <c r="I18" i="26"/>
  <c r="I117" i="27" l="1"/>
  <c r="I54" i="27"/>
  <c r="I129" i="27" s="1"/>
  <c r="D15" i="29"/>
  <c r="E15" i="29" s="1"/>
  <c r="E24" i="29"/>
</calcChain>
</file>

<file path=xl/sharedStrings.xml><?xml version="1.0" encoding="utf-8"?>
<sst xmlns="http://schemas.openxmlformats.org/spreadsheetml/2006/main" count="354" uniqueCount="158">
  <si>
    <t>관</t>
  </si>
  <si>
    <t>항</t>
  </si>
  <si>
    <t>계</t>
    <phoneticPr fontId="3" type="noConversion"/>
  </si>
  <si>
    <t>예산</t>
    <phoneticPr fontId="3" type="noConversion"/>
  </si>
  <si>
    <t>결산</t>
    <phoneticPr fontId="3" type="noConversion"/>
  </si>
  <si>
    <t>증감</t>
    <phoneticPr fontId="3" type="noConversion"/>
  </si>
  <si>
    <t>잡수입</t>
    <phoneticPr fontId="3" type="noConversion"/>
  </si>
  <si>
    <t>총계</t>
    <phoneticPr fontId="3" type="noConversion"/>
  </si>
  <si>
    <t>사무비</t>
    <phoneticPr fontId="3" type="noConversion"/>
  </si>
  <si>
    <t>인건비</t>
    <phoneticPr fontId="4" type="noConversion"/>
  </si>
  <si>
    <t>급여</t>
    <phoneticPr fontId="4" type="noConversion"/>
  </si>
  <si>
    <t>기관운영비</t>
    <phoneticPr fontId="4" type="noConversion"/>
  </si>
  <si>
    <t>회의비</t>
    <phoneticPr fontId="4" type="noConversion"/>
  </si>
  <si>
    <t>운영비</t>
    <phoneticPr fontId="4" type="noConversion"/>
  </si>
  <si>
    <t>여비</t>
    <phoneticPr fontId="4" type="noConversion"/>
  </si>
  <si>
    <t>공공요금</t>
    <phoneticPr fontId="4" type="noConversion"/>
  </si>
  <si>
    <t>제세공과금</t>
    <phoneticPr fontId="4" type="noConversion"/>
  </si>
  <si>
    <t>차량비</t>
    <phoneticPr fontId="4" type="noConversion"/>
  </si>
  <si>
    <t>기타운영비</t>
    <phoneticPr fontId="4" type="noConversion"/>
  </si>
  <si>
    <t>사업비</t>
    <phoneticPr fontId="4" type="noConversion"/>
  </si>
  <si>
    <t>세                          출</t>
    <phoneticPr fontId="3" type="noConversion"/>
  </si>
  <si>
    <t>목</t>
    <phoneticPr fontId="3" type="noConversion"/>
  </si>
  <si>
    <t>구분</t>
    <phoneticPr fontId="3" type="noConversion"/>
  </si>
  <si>
    <t>시설부담</t>
    <phoneticPr fontId="3" type="noConversion"/>
  </si>
  <si>
    <t>후원금</t>
    <phoneticPr fontId="3" type="noConversion"/>
  </si>
  <si>
    <t>소계</t>
    <phoneticPr fontId="4" type="noConversion"/>
  </si>
  <si>
    <t xml:space="preserve"> </t>
    <phoneticPr fontId="3" type="noConversion"/>
  </si>
  <si>
    <t>계</t>
    <phoneticPr fontId="4" type="noConversion"/>
  </si>
  <si>
    <t>세                          입</t>
    <phoneticPr fontId="3" type="noConversion"/>
  </si>
  <si>
    <t>보조금</t>
    <phoneticPr fontId="3" type="noConversion"/>
  </si>
  <si>
    <t>보조금
수입</t>
    <phoneticPr fontId="3" type="noConversion"/>
  </si>
  <si>
    <t>제수당</t>
    <phoneticPr fontId="4" type="noConversion"/>
  </si>
  <si>
    <t>퇴직금
및
퇴직적립금</t>
    <phoneticPr fontId="4" type="noConversion"/>
  </si>
  <si>
    <t>사회보험
부담금</t>
    <phoneticPr fontId="4" type="noConversion"/>
  </si>
  <si>
    <t>업무
추진비</t>
    <phoneticPr fontId="4" type="noConversion"/>
  </si>
  <si>
    <t xml:space="preserve"> 운영비</t>
    <phoneticPr fontId="3" type="noConversion"/>
  </si>
  <si>
    <t>수용비
및 
수수료</t>
    <phoneticPr fontId="4" type="noConversion"/>
  </si>
  <si>
    <t>생계비</t>
    <phoneticPr fontId="4" type="noConversion"/>
  </si>
  <si>
    <t>특별급식비</t>
    <phoneticPr fontId="4" type="noConversion"/>
  </si>
  <si>
    <t>연료비</t>
    <phoneticPr fontId="4" type="noConversion"/>
  </si>
  <si>
    <t>사례관리
사업비</t>
    <phoneticPr fontId="4" type="noConversion"/>
  </si>
  <si>
    <t>복지사업비</t>
    <phoneticPr fontId="4" type="noConversion"/>
  </si>
  <si>
    <t>신체활동
지원사업비</t>
    <phoneticPr fontId="4" type="noConversion"/>
  </si>
  <si>
    <t>기능회복
훈련사업비</t>
    <phoneticPr fontId="4" type="noConversion"/>
  </si>
  <si>
    <t>간호 및
처치사업비</t>
    <phoneticPr fontId="4" type="noConversion"/>
  </si>
  <si>
    <t>정서지원
사업비</t>
    <phoneticPr fontId="4" type="noConversion"/>
  </si>
  <si>
    <t>가족지원
사업비</t>
    <phoneticPr fontId="4" type="noConversion"/>
  </si>
  <si>
    <t>기타후생
경비</t>
    <phoneticPr fontId="4" type="noConversion"/>
  </si>
  <si>
    <t>수용기관
경비</t>
    <phoneticPr fontId="4" type="noConversion"/>
  </si>
  <si>
    <t>일반
사업비</t>
    <phoneticPr fontId="4" type="noConversion"/>
  </si>
  <si>
    <t>홍보출판
사업비</t>
    <phoneticPr fontId="4" type="noConversion"/>
  </si>
  <si>
    <t xml:space="preserve">예비비
</t>
  </si>
  <si>
    <t xml:space="preserve">예비비
</t>
    <phoneticPr fontId="3" type="noConversion"/>
  </si>
  <si>
    <t>(단위: 원)</t>
    <phoneticPr fontId="1" type="noConversion"/>
  </si>
  <si>
    <t>이월금</t>
    <phoneticPr fontId="3" type="noConversion"/>
  </si>
  <si>
    <t>참좋은기억학교</t>
    <phoneticPr fontId="3" type="noConversion"/>
  </si>
  <si>
    <t>사회복지법인무일복지재단</t>
    <phoneticPr fontId="3" type="noConversion"/>
  </si>
  <si>
    <t xml:space="preserve">참좋은 기억학교 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</si>
  <si>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</si>
  <si>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</si>
  <si>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</si>
  <si>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</si>
  <si>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</si>
  <si>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입소비용수입</t>
    <phoneticPr fontId="3" type="noConversion"/>
  </si>
  <si>
    <t>보조금수입</t>
    <phoneticPr fontId="3" type="noConversion"/>
  </si>
  <si>
    <t>세                    출</t>
    <phoneticPr fontId="3" type="noConversion"/>
  </si>
  <si>
    <t>총       계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</si>
  <si>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</si>
  <si>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</si>
  <si>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</si>
  <si>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사업비</t>
    <phoneticPr fontId="3" type="noConversion"/>
  </si>
  <si>
    <t>일반사업비</t>
    <phoneticPr fontId="3" type="noConversion"/>
  </si>
  <si>
    <t>시설비</t>
    <phoneticPr fontId="3" type="noConversion"/>
  </si>
  <si>
    <t>재산
조성비</t>
    <phoneticPr fontId="3" type="noConversion"/>
  </si>
  <si>
    <t>재산조성비</t>
    <phoneticPr fontId="9" type="noConversion"/>
  </si>
  <si>
    <t>시설비</t>
    <phoneticPr fontId="9" type="noConversion"/>
  </si>
  <si>
    <t>차기년도 이월금</t>
    <phoneticPr fontId="3" type="noConversion"/>
  </si>
  <si>
    <t>참좋은기억학교 결산</t>
    <phoneticPr fontId="3" type="noConversion"/>
  </si>
  <si>
    <t>2. 세입결산</t>
    <phoneticPr fontId="1" type="noConversion"/>
  </si>
  <si>
    <t>3. 세출결산</t>
    <phoneticPr fontId="1" type="noConversion"/>
  </si>
  <si>
    <t>입소자
부담금
수입</t>
    <phoneticPr fontId="3" type="noConversion"/>
  </si>
  <si>
    <t>입소비용
수입</t>
    <phoneticPr fontId="3" type="noConversion"/>
  </si>
  <si>
    <t>입소비용수입</t>
    <phoneticPr fontId="1" type="noConversion"/>
  </si>
  <si>
    <t>시도보조금</t>
    <phoneticPr fontId="3" type="noConversion"/>
  </si>
  <si>
    <t>시군구보조금</t>
    <phoneticPr fontId="3" type="noConversion"/>
  </si>
  <si>
    <t>이월금</t>
    <phoneticPr fontId="3" type="noConversion"/>
  </si>
  <si>
    <t>전년도이월금</t>
    <phoneticPr fontId="3" type="noConversion"/>
  </si>
  <si>
    <t>잡수입</t>
    <phoneticPr fontId="3" type="noConversion"/>
  </si>
  <si>
    <t>잡수입</t>
    <phoneticPr fontId="3" type="noConversion"/>
  </si>
  <si>
    <t>기타예금이자수입</t>
    <phoneticPr fontId="3" type="noConversion"/>
  </si>
  <si>
    <t>기타잡수입</t>
    <phoneticPr fontId="3" type="noConversion"/>
  </si>
  <si>
    <t>자산취득비</t>
    <phoneticPr fontId="9" type="noConversion"/>
  </si>
  <si>
    <t>기타사업</t>
    <phoneticPr fontId="9" type="noConversion"/>
  </si>
  <si>
    <t>봉사자및후원자
관리사업비</t>
    <phoneticPr fontId="4" type="noConversion"/>
  </si>
  <si>
    <t>직원연수교육비
사업비</t>
    <phoneticPr fontId="9" type="noConversion"/>
  </si>
  <si>
    <t>계</t>
    <phoneticPr fontId="9" type="noConversion"/>
  </si>
  <si>
    <t>반환금</t>
    <phoneticPr fontId="9" type="noConversion"/>
  </si>
  <si>
    <t xml:space="preserve">          2017년</t>
    <phoneticPr fontId="3" type="noConversion"/>
  </si>
  <si>
    <t>2018.     02.</t>
    <phoneticPr fontId="3" type="noConversion"/>
  </si>
  <si>
    <t xml:space="preserve">     ■ 세입 : 307,513,195원
     ■ 세출 : 300,395,026원
     ■ 잔액 : 7,118,169원</t>
    <phoneticPr fontId="17" type="noConversion"/>
  </si>
  <si>
    <t>입소자부담금수입</t>
    <phoneticPr fontId="3" type="noConversion"/>
  </si>
  <si>
    <t>예비비및기타</t>
    <phoneticPr fontId="3" type="noConversion"/>
  </si>
  <si>
    <t>기능회복훈련사업비 조정에 따른 감액</t>
    <phoneticPr fontId="3" type="noConversion"/>
  </si>
  <si>
    <t>수용비 및 수수료 조정에 따른 증액</t>
    <phoneticPr fontId="3" type="noConversion"/>
  </si>
  <si>
    <t>변경예산 총계</t>
    <phoneticPr fontId="3" type="noConversion"/>
  </si>
  <si>
    <t>변경사유</t>
    <phoneticPr fontId="3" type="noConversion"/>
  </si>
  <si>
    <t>증감(b-a)</t>
    <phoneticPr fontId="3" type="noConversion"/>
  </si>
  <si>
    <t>경정 예산(b)</t>
    <phoneticPr fontId="3" type="noConversion"/>
  </si>
  <si>
    <t>기정 예산(a)</t>
    <phoneticPr fontId="34" type="noConversion"/>
  </si>
  <si>
    <t>목</t>
    <phoneticPr fontId="3" type="noConversion"/>
  </si>
  <si>
    <t>항</t>
    <phoneticPr fontId="3" type="noConversion"/>
  </si>
  <si>
    <t>관</t>
    <phoneticPr fontId="3" type="noConversion"/>
  </si>
  <si>
    <t>■ 세출</t>
    <phoneticPr fontId="3" type="noConversion"/>
  </si>
  <si>
    <t>변경예산 총계</t>
    <phoneticPr fontId="3" type="noConversion"/>
  </si>
  <si>
    <t>변경사유</t>
    <phoneticPr fontId="3" type="noConversion"/>
  </si>
  <si>
    <t>증감(b-a)</t>
    <phoneticPr fontId="3" type="noConversion"/>
  </si>
  <si>
    <t>경정 예산(b)</t>
    <phoneticPr fontId="3" type="noConversion"/>
  </si>
  <si>
    <t>기정 예산(a)</t>
    <phoneticPr fontId="34" type="noConversion"/>
  </si>
  <si>
    <t>목</t>
    <phoneticPr fontId="3" type="noConversion"/>
  </si>
  <si>
    <t>항</t>
    <phoneticPr fontId="3" type="noConversion"/>
  </si>
  <si>
    <t>■ 세입</t>
    <phoneticPr fontId="3" type="noConversion"/>
  </si>
  <si>
    <t>2017년 참좋은기억학교 결산 변경사유</t>
    <phoneticPr fontId="3" type="noConversion"/>
  </si>
  <si>
    <t>시도보조금</t>
    <phoneticPr fontId="9" type="noConversion"/>
  </si>
  <si>
    <t>잡수입</t>
    <phoneticPr fontId="9" type="noConversion"/>
  </si>
  <si>
    <t>기타잡수입</t>
    <phoneticPr fontId="9" type="noConversion"/>
  </si>
  <si>
    <t>기타예금이자수입</t>
    <phoneticPr fontId="9" type="noConversion"/>
  </si>
  <si>
    <t>이용 인원 증가로 조정에 따른 증액</t>
    <phoneticPr fontId="3" type="noConversion"/>
  </si>
  <si>
    <t>보조금수입내 목간 증감조정</t>
    <phoneticPr fontId="9" type="noConversion"/>
  </si>
  <si>
    <t>은행예금이자 실수입으로 인한 감액 조정</t>
    <phoneticPr fontId="9" type="noConversion"/>
  </si>
  <si>
    <t>종사자 입퇴사로 인한 직원식대비 수입 조정</t>
    <phoneticPr fontId="3" type="noConversion"/>
  </si>
  <si>
    <t>종사자 입퇴사로 인한 인건비 감액 조정</t>
    <phoneticPr fontId="3" type="noConversion"/>
  </si>
  <si>
    <t>종사자 기타후생경비 감액</t>
    <phoneticPr fontId="3" type="noConversion"/>
  </si>
  <si>
    <t>기관운영비 조정에 따른 감액</t>
    <phoneticPr fontId="3" type="noConversion"/>
  </si>
  <si>
    <t>회의비 조정에 따른 감액</t>
    <phoneticPr fontId="3" type="noConversion"/>
  </si>
  <si>
    <t>종사자 교육참가에 따른 출장여비 감액 조정</t>
    <phoneticPr fontId="3" type="noConversion"/>
  </si>
  <si>
    <t>공공요금 실납부 금액에 따른 감액 조정</t>
    <phoneticPr fontId="3" type="noConversion"/>
  </si>
  <si>
    <t>기타세금 및 보험료 조정에 따른 감액</t>
    <phoneticPr fontId="3" type="noConversion"/>
  </si>
  <si>
    <t>차량관리비 증액에 따른 차량비 감액</t>
    <phoneticPr fontId="3" type="noConversion"/>
  </si>
  <si>
    <t>기타운영비 조정으로 인한 감액</t>
    <phoneticPr fontId="3" type="noConversion"/>
  </si>
  <si>
    <t>자산취득비 조정으로 인한 감액</t>
    <phoneticPr fontId="3" type="noConversion"/>
  </si>
  <si>
    <t>생계비 및 간식비 조정으로 인한 감액</t>
    <phoneticPr fontId="3" type="noConversion"/>
  </si>
  <si>
    <t>수용기관경비 감액 조정</t>
    <phoneticPr fontId="3" type="noConversion"/>
  </si>
  <si>
    <t>이용자 특별급식비 조정에 따른 감액</t>
    <phoneticPr fontId="3" type="noConversion"/>
  </si>
  <si>
    <t>사례관리사업비 조정에 따른 감액</t>
    <phoneticPr fontId="3" type="noConversion"/>
  </si>
  <si>
    <t>복지사업비 조정에 따른 감액</t>
    <phoneticPr fontId="3" type="noConversion"/>
  </si>
  <si>
    <t>신첼활동지원사업비 조정에 따른 감액</t>
    <phoneticPr fontId="3" type="noConversion"/>
  </si>
  <si>
    <t xml:space="preserve">의료용 소모품 및 보조기구 구입 등으로 인한 증액 </t>
    <phoneticPr fontId="3" type="noConversion"/>
  </si>
  <si>
    <t>정서지원사업비 조정으로 인한 감액</t>
    <phoneticPr fontId="3" type="noConversion"/>
  </si>
  <si>
    <t>가족지원사업비 조정으로 인한 감액</t>
    <phoneticPr fontId="3" type="noConversion"/>
  </si>
  <si>
    <t>시설 홍보물품 및 전단지 제작으로 인한 증액 조정</t>
    <phoneticPr fontId="3" type="noConversion"/>
  </si>
  <si>
    <t>직원 교육 연수비용 조정으로 인한 감액</t>
    <phoneticPr fontId="3" type="noConversion"/>
  </si>
  <si>
    <t>자원봉사자관리비 조정에 따른 감액</t>
    <phoneticPr fontId="3" type="noConversion"/>
  </si>
  <si>
    <t>예비비 조정으로 인한 감액</t>
    <phoneticPr fontId="3" type="noConversion"/>
  </si>
  <si>
    <t>기타사업비 조정으로 인한 감액</t>
    <phoneticPr fontId="3" type="noConversion"/>
  </si>
  <si>
    <t>17년도 보조금사업 예금이자 반환에 따른 증액 조정</t>
    <phoneticPr fontId="3" type="noConversion"/>
  </si>
  <si>
    <t>2019년 결산(안) 총괄내역서</t>
    <phoneticPr fontId="3" type="noConversion"/>
  </si>
  <si>
    <t>2019년 예산(A)</t>
    <phoneticPr fontId="3" type="noConversion"/>
  </si>
  <si>
    <t>2019년 결산(B)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</si>
</sst>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sz val="11"/>
      <name val="바탕"/>
      <family val="1"/>
      <charset val="129"/>
    </font>
    <font>
      <b/>
      <sz val="35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22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8" fillId="0" borderId="0">
      <alignment vertical="center"/>
    </xf>
  </cellStyleXfs>
  <cellXfs count="339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vertical="center"/>
    </xf>
    <xf numFmtId="41" fontId="5" fillId="0" borderId="1" xfId="1" applyFont="1" applyBorder="1" applyAlignment="1">
      <alignment vertical="center" wrapText="1"/>
    </xf>
    <xf numFmtId="41" fontId="5" fillId="0" borderId="2" xfId="1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5" fillId="0" borderId="4" xfId="1" applyFont="1" applyBorder="1" applyAlignment="1">
      <alignment vertical="center"/>
    </xf>
    <xf numFmtId="41" fontId="5" fillId="0" borderId="4" xfId="1" applyFont="1" applyBorder="1" applyAlignment="1">
      <alignment vertical="center" wrapText="1"/>
    </xf>
    <xf numFmtId="41" fontId="5" fillId="0" borderId="5" xfId="1" applyFont="1" applyBorder="1" applyAlignment="1">
      <alignment vertical="center"/>
    </xf>
    <xf numFmtId="0" fontId="6" fillId="0" borderId="4" xfId="0" applyNumberFormat="1" applyFont="1" applyBorder="1" applyAlignment="1">
      <alignment horizontal="center" vertical="center"/>
    </xf>
    <xf numFmtId="0" fontId="5" fillId="0" borderId="6" xfId="1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5" fillId="0" borderId="10" xfId="1" applyNumberFormat="1" applyFont="1" applyBorder="1" applyAlignment="1">
      <alignment vertical="center"/>
    </xf>
    <xf numFmtId="0" fontId="5" fillId="0" borderId="6" xfId="1" applyNumberFormat="1" applyFont="1" applyBorder="1" applyAlignment="1">
      <alignment vertical="center" wrapText="1"/>
    </xf>
    <xf numFmtId="0" fontId="5" fillId="0" borderId="10" xfId="1" applyNumberFormat="1" applyFont="1" applyBorder="1" applyAlignment="1">
      <alignment vertical="center" wrapText="1"/>
    </xf>
    <xf numFmtId="41" fontId="5" fillId="0" borderId="4" xfId="1" applyFont="1" applyFill="1" applyBorder="1" applyAlignment="1">
      <alignment vertical="center"/>
    </xf>
    <xf numFmtId="41" fontId="5" fillId="0" borderId="1" xfId="1" applyFont="1" applyFill="1" applyBorder="1" applyAlignment="1">
      <alignment vertical="center"/>
    </xf>
    <xf numFmtId="41" fontId="5" fillId="0" borderId="4" xfId="1" applyNumberFormat="1" applyFont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41" fontId="5" fillId="3" borderId="4" xfId="1" applyFont="1" applyFill="1" applyBorder="1" applyAlignment="1">
      <alignment vertical="center"/>
    </xf>
    <xf numFmtId="41" fontId="5" fillId="3" borderId="5" xfId="1" applyFont="1" applyFill="1" applyBorder="1" applyAlignment="1">
      <alignment vertical="center"/>
    </xf>
    <xf numFmtId="0" fontId="6" fillId="5" borderId="4" xfId="0" applyNumberFormat="1" applyFont="1" applyFill="1" applyBorder="1" applyAlignment="1">
      <alignment horizontal="center" vertical="center"/>
    </xf>
    <xf numFmtId="41" fontId="5" fillId="5" borderId="4" xfId="1" applyFont="1" applyFill="1" applyBorder="1" applyAlignment="1">
      <alignment vertical="center"/>
    </xf>
    <xf numFmtId="41" fontId="5" fillId="5" borderId="4" xfId="1" applyFont="1" applyFill="1" applyBorder="1" applyAlignment="1">
      <alignment vertical="center" wrapText="1"/>
    </xf>
    <xf numFmtId="41" fontId="5" fillId="5" borderId="5" xfId="1" applyFont="1" applyFill="1" applyBorder="1" applyAlignment="1">
      <alignment vertical="center"/>
    </xf>
    <xf numFmtId="0" fontId="6" fillId="5" borderId="23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41" fontId="5" fillId="3" borderId="4" xfId="1" applyFont="1" applyFill="1" applyBorder="1" applyAlignment="1">
      <alignment vertical="center" wrapText="1"/>
    </xf>
    <xf numFmtId="41" fontId="5" fillId="3" borderId="1" xfId="1" applyFont="1" applyFill="1" applyBorder="1" applyAlignment="1">
      <alignment vertical="center" wrapText="1"/>
    </xf>
    <xf numFmtId="41" fontId="5" fillId="3" borderId="2" xfId="1" applyFont="1" applyFill="1" applyBorder="1" applyAlignment="1">
      <alignment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41" fontId="8" fillId="4" borderId="20" xfId="1" applyFont="1" applyFill="1" applyBorder="1" applyAlignment="1">
      <alignment vertical="center"/>
    </xf>
    <xf numFmtId="41" fontId="8" fillId="4" borderId="21" xfId="1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1" fontId="5" fillId="0" borderId="8" xfId="1" applyFont="1" applyBorder="1" applyAlignment="1">
      <alignment vertical="center"/>
    </xf>
    <xf numFmtId="41" fontId="5" fillId="0" borderId="8" xfId="1" applyFont="1" applyBorder="1" applyAlignment="1">
      <alignment vertical="center" wrapText="1"/>
    </xf>
    <xf numFmtId="41" fontId="5" fillId="0" borderId="9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0" xfId="1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41" fontId="5" fillId="5" borderId="12" xfId="1" applyFont="1" applyFill="1" applyBorder="1" applyAlignment="1">
      <alignment vertical="center"/>
    </xf>
    <xf numFmtId="41" fontId="5" fillId="3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41" fontId="5" fillId="0" borderId="5" xfId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horizontal="center" vertical="center"/>
    </xf>
    <xf numFmtId="41" fontId="5" fillId="0" borderId="8" xfId="1" applyFont="1" applyFill="1" applyBorder="1" applyAlignment="1">
      <alignment vertical="center"/>
    </xf>
    <xf numFmtId="41" fontId="5" fillId="0" borderId="8" xfId="1" applyFont="1" applyFill="1" applyBorder="1" applyAlignment="1">
      <alignment vertical="center" wrapText="1"/>
    </xf>
    <xf numFmtId="41" fontId="5" fillId="0" borderId="9" xfId="1" applyFont="1" applyFill="1" applyBorder="1" applyAlignment="1">
      <alignment vertical="center"/>
    </xf>
    <xf numFmtId="41" fontId="5" fillId="0" borderId="4" xfId="1" applyFont="1" applyFill="1" applyBorder="1" applyAlignment="1">
      <alignment vertical="center" wrapText="1"/>
    </xf>
    <xf numFmtId="0" fontId="5" fillId="0" borderId="6" xfId="1" applyNumberFormat="1" applyFont="1" applyFill="1" applyBorder="1" applyAlignment="1">
      <alignment vertical="center"/>
    </xf>
    <xf numFmtId="0" fontId="5" fillId="0" borderId="12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1" fontId="5" fillId="0" borderId="1" xfId="1" applyFont="1" applyFill="1" applyBorder="1" applyAlignment="1">
      <alignment vertical="center" wrapText="1"/>
    </xf>
    <xf numFmtId="41" fontId="5" fillId="0" borderId="12" xfId="1" applyFont="1" applyFill="1" applyBorder="1" applyAlignment="1">
      <alignment vertical="center" wrapText="1"/>
    </xf>
    <xf numFmtId="0" fontId="5" fillId="0" borderId="11" xfId="1" applyNumberFormat="1" applyFont="1" applyBorder="1" applyAlignment="1">
      <alignment vertical="center"/>
    </xf>
    <xf numFmtId="0" fontId="5" fillId="2" borderId="12" xfId="0" applyNumberFormat="1" applyFont="1" applyFill="1" applyBorder="1" applyAlignment="1">
      <alignment vertical="center"/>
    </xf>
    <xf numFmtId="41" fontId="5" fillId="5" borderId="18" xfId="1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6" fillId="0" borderId="4" xfId="0" applyFont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3" fillId="0" borderId="0" xfId="2" applyFont="1" applyAlignment="1">
      <alignment horizontal="center" vertical="center"/>
    </xf>
    <xf numFmtId="0" fontId="18" fillId="0" borderId="0" xfId="2">
      <alignment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3" fillId="0" borderId="0" xfId="2" applyFont="1">
      <alignment vertical="center"/>
    </xf>
    <xf numFmtId="0" fontId="25" fillId="0" borderId="36" xfId="2" applyFont="1" applyBorder="1" applyAlignment="1">
      <alignment horizontal="center" vertical="center"/>
    </xf>
    <xf numFmtId="0" fontId="25" fillId="0" borderId="37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 shrinkToFit="1"/>
    </xf>
    <xf numFmtId="0" fontId="25" fillId="0" borderId="39" xfId="2" applyFont="1" applyBorder="1" applyAlignment="1">
      <alignment horizontal="center" vertical="center"/>
    </xf>
    <xf numFmtId="0" fontId="24" fillId="0" borderId="40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28" fillId="0" borderId="0" xfId="2" applyFont="1">
      <alignment vertical="center"/>
    </xf>
    <xf numFmtId="0" fontId="24" fillId="0" borderId="44" xfId="2" applyFont="1" applyBorder="1" applyAlignment="1">
      <alignment horizontal="center" vertical="center"/>
    </xf>
    <xf numFmtId="0" fontId="24" fillId="0" borderId="45" xfId="2" applyFont="1" applyBorder="1" applyAlignment="1">
      <alignment horizontal="center" vertical="center"/>
    </xf>
    <xf numFmtId="3" fontId="24" fillId="0" borderId="46" xfId="2" applyNumberFormat="1" applyFont="1" applyBorder="1">
      <alignment vertical="center"/>
    </xf>
    <xf numFmtId="3" fontId="24" fillId="0" borderId="47" xfId="2" applyNumberFormat="1" applyFont="1" applyBorder="1" applyAlignment="1">
      <alignment horizontal="right" vertical="center"/>
    </xf>
    <xf numFmtId="0" fontId="24" fillId="0" borderId="49" xfId="2" applyFont="1" applyBorder="1" applyAlignment="1">
      <alignment horizontal="center" vertical="center"/>
    </xf>
    <xf numFmtId="3" fontId="24" fillId="0" borderId="50" xfId="2" applyNumberFormat="1" applyFont="1" applyBorder="1">
      <alignment vertical="center"/>
    </xf>
    <xf numFmtId="3" fontId="24" fillId="0" borderId="51" xfId="2" applyNumberFormat="1" applyFont="1" applyBorder="1" applyAlignment="1">
      <alignment horizontal="right" vertical="center"/>
    </xf>
    <xf numFmtId="0" fontId="24" fillId="0" borderId="52" xfId="2" applyFont="1" applyBorder="1" applyAlignment="1">
      <alignment horizontal="center" vertical="center"/>
    </xf>
    <xf numFmtId="0" fontId="24" fillId="0" borderId="53" xfId="2" applyFont="1" applyBorder="1" applyAlignment="1">
      <alignment horizontal="center" vertical="center"/>
    </xf>
    <xf numFmtId="3" fontId="24" fillId="0" borderId="54" xfId="2" applyNumberFormat="1" applyFont="1" applyBorder="1">
      <alignment vertical="center"/>
    </xf>
    <xf numFmtId="3" fontId="24" fillId="0" borderId="55" xfId="2" applyNumberFormat="1" applyFont="1" applyBorder="1" applyAlignment="1">
      <alignment horizontal="right" vertical="center"/>
    </xf>
    <xf numFmtId="0" fontId="24" fillId="0" borderId="0" xfId="2" applyFont="1" applyBorder="1" applyAlignment="1">
      <alignment horizontal="center" vertical="center"/>
    </xf>
    <xf numFmtId="41" fontId="24" fillId="0" borderId="0" xfId="2" applyNumberFormat="1" applyFont="1" applyBorder="1" applyAlignment="1">
      <alignment horizontal="right" vertical="center"/>
    </xf>
    <xf numFmtId="41" fontId="24" fillId="0" borderId="0" xfId="2" applyNumberFormat="1" applyFont="1" applyBorder="1">
      <alignment vertical="center"/>
    </xf>
    <xf numFmtId="3" fontId="24" fillId="0" borderId="0" xfId="2" applyNumberFormat="1" applyFont="1" applyBorder="1" applyAlignment="1">
      <alignment horizontal="right" vertical="center"/>
    </xf>
    <xf numFmtId="0" fontId="29" fillId="0" borderId="0" xfId="2" applyFont="1">
      <alignment vertical="center"/>
    </xf>
    <xf numFmtId="0" fontId="29" fillId="0" borderId="0" xfId="2" applyFont="1" applyAlignment="1">
      <alignment horizontal="right" vertical="center"/>
    </xf>
    <xf numFmtId="3" fontId="25" fillId="0" borderId="42" xfId="2" applyNumberFormat="1" applyFont="1" applyBorder="1" applyAlignment="1">
      <alignment vertical="center"/>
    </xf>
    <xf numFmtId="3" fontId="25" fillId="0" borderId="43" xfId="2" applyNumberFormat="1" applyFont="1" applyBorder="1" applyAlignment="1">
      <alignment vertical="center"/>
    </xf>
    <xf numFmtId="3" fontId="24" fillId="0" borderId="56" xfId="2" applyNumberFormat="1" applyFont="1" applyBorder="1">
      <alignment vertical="center"/>
    </xf>
    <xf numFmtId="0" fontId="24" fillId="0" borderId="56" xfId="2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3" fontId="24" fillId="0" borderId="59" xfId="2" applyNumberFormat="1" applyFont="1" applyBorder="1">
      <alignment vertical="center"/>
    </xf>
    <xf numFmtId="41" fontId="24" fillId="0" borderId="0" xfId="2" applyNumberFormat="1" applyFont="1" applyBorder="1" applyAlignment="1">
      <alignment vertical="center"/>
    </xf>
    <xf numFmtId="41" fontId="25" fillId="0" borderId="0" xfId="2" applyNumberFormat="1" applyFont="1" applyBorder="1" applyAlignment="1">
      <alignment vertical="center"/>
    </xf>
    <xf numFmtId="0" fontId="29" fillId="0" borderId="0" xfId="2" applyFont="1" applyBorder="1" applyAlignment="1">
      <alignment horizontal="center" vertical="center"/>
    </xf>
    <xf numFmtId="41" fontId="29" fillId="0" borderId="0" xfId="2" applyNumberFormat="1" applyFont="1" applyBorder="1" applyAlignment="1">
      <alignment vertical="center"/>
    </xf>
    <xf numFmtId="41" fontId="30" fillId="0" borderId="0" xfId="2" applyNumberFormat="1" applyFont="1" applyBorder="1" applyAlignment="1">
      <alignment vertical="center"/>
    </xf>
    <xf numFmtId="0" fontId="24" fillId="0" borderId="59" xfId="2" applyFont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3" fontId="25" fillId="0" borderId="47" xfId="2" applyNumberFormat="1" applyFont="1" applyBorder="1" applyAlignment="1">
      <alignment horizontal="right" vertical="center"/>
    </xf>
    <xf numFmtId="3" fontId="25" fillId="0" borderId="46" xfId="2" applyNumberFormat="1" applyFont="1" applyBorder="1">
      <alignment vertical="center"/>
    </xf>
    <xf numFmtId="3" fontId="24" fillId="0" borderId="47" xfId="2" applyNumberFormat="1" applyFont="1" applyBorder="1" applyAlignment="1">
      <alignment vertical="center"/>
    </xf>
    <xf numFmtId="3" fontId="24" fillId="0" borderId="55" xfId="2" applyNumberFormat="1" applyFont="1" applyBorder="1" applyAlignment="1">
      <alignment vertical="center"/>
    </xf>
    <xf numFmtId="0" fontId="5" fillId="0" borderId="11" xfId="1" applyNumberFormat="1" applyFont="1" applyBorder="1" applyAlignment="1">
      <alignment vertical="center" wrapText="1"/>
    </xf>
    <xf numFmtId="0" fontId="5" fillId="0" borderId="12" xfId="0" applyNumberFormat="1" applyFont="1" applyBorder="1" applyAlignment="1">
      <alignment vertical="center"/>
    </xf>
    <xf numFmtId="0" fontId="24" fillId="0" borderId="48" xfId="2" applyFont="1" applyBorder="1" applyAlignment="1">
      <alignment horizontal="center" vertical="center"/>
    </xf>
    <xf numFmtId="0" fontId="24" fillId="0" borderId="57" xfId="2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 wrapText="1"/>
    </xf>
    <xf numFmtId="0" fontId="7" fillId="0" borderId="62" xfId="1" applyNumberFormat="1" applyFont="1" applyBorder="1" applyAlignment="1">
      <alignment horizontal="center" vertical="center"/>
    </xf>
    <xf numFmtId="0" fontId="7" fillId="0" borderId="63" xfId="1" applyNumberFormat="1" applyFont="1" applyBorder="1" applyAlignment="1">
      <alignment horizontal="center" vertical="center"/>
    </xf>
    <xf numFmtId="3" fontId="7" fillId="0" borderId="63" xfId="1" applyNumberFormat="1" applyFont="1" applyBorder="1" applyAlignment="1">
      <alignment horizontal="center" vertical="center"/>
    </xf>
    <xf numFmtId="3" fontId="7" fillId="0" borderId="63" xfId="1" applyNumberFormat="1" applyFont="1" applyBorder="1" applyAlignment="1">
      <alignment horizontal="center" vertical="center" wrapText="1"/>
    </xf>
    <xf numFmtId="3" fontId="7" fillId="0" borderId="66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3" fontId="7" fillId="0" borderId="63" xfId="0" applyNumberFormat="1" applyFont="1" applyBorder="1" applyAlignment="1">
      <alignment horizontal="center" vertical="center" wrapText="1"/>
    </xf>
    <xf numFmtId="3" fontId="7" fillId="0" borderId="66" xfId="1" applyNumberFormat="1" applyFont="1" applyBorder="1" applyAlignment="1">
      <alignment horizontal="center" vertical="center"/>
    </xf>
    <xf numFmtId="0" fontId="5" fillId="0" borderId="17" xfId="0" applyNumberFormat="1" applyFont="1" applyFill="1" applyBorder="1" applyAlignment="1">
      <alignment vertical="center"/>
    </xf>
    <xf numFmtId="0" fontId="5" fillId="0" borderId="22" xfId="0" applyNumberFormat="1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horizontal="center" vertical="center"/>
    </xf>
    <xf numFmtId="41" fontId="5" fillId="5" borderId="1" xfId="1" applyFont="1" applyFill="1" applyBorder="1" applyAlignment="1">
      <alignment vertical="center"/>
    </xf>
    <xf numFmtId="41" fontId="5" fillId="5" borderId="1" xfId="1" applyFont="1" applyFill="1" applyBorder="1" applyAlignment="1">
      <alignment vertical="center" wrapText="1"/>
    </xf>
    <xf numFmtId="41" fontId="5" fillId="5" borderId="2" xfId="1" applyFont="1" applyFill="1" applyBorder="1" applyAlignment="1">
      <alignment vertical="center"/>
    </xf>
    <xf numFmtId="41" fontId="8" fillId="4" borderId="69" xfId="1" applyFont="1" applyFill="1" applyBorder="1" applyAlignment="1">
      <alignment vertical="center"/>
    </xf>
    <xf numFmtId="41" fontId="8" fillId="4" borderId="70" xfId="1" applyFont="1" applyFill="1" applyBorder="1" applyAlignme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3" fillId="0" borderId="0" xfId="2" applyFont="1" applyAlignment="1">
      <alignment horizontal="left" vertical="center"/>
    </xf>
    <xf numFmtId="0" fontId="32" fillId="0" borderId="71" xfId="2" applyFont="1" applyBorder="1">
      <alignment vertical="center"/>
    </xf>
    <xf numFmtId="3" fontId="32" fillId="0" borderId="72" xfId="2" quotePrefix="1" applyNumberFormat="1" applyFont="1" applyBorder="1" applyAlignment="1">
      <alignment horizontal="right" vertical="center"/>
    </xf>
    <xf numFmtId="3" fontId="32" fillId="0" borderId="73" xfId="2" applyNumberFormat="1" applyFont="1" applyBorder="1">
      <alignment vertical="center"/>
    </xf>
    <xf numFmtId="0" fontId="32" fillId="0" borderId="73" xfId="2" applyFont="1" applyBorder="1" applyAlignment="1">
      <alignment horizontal="left" vertical="center"/>
    </xf>
    <xf numFmtId="0" fontId="32" fillId="0" borderId="74" xfId="2" applyFont="1" applyBorder="1" applyAlignment="1">
      <alignment vertical="center" wrapText="1"/>
    </xf>
    <xf numFmtId="3" fontId="32" fillId="0" borderId="45" xfId="2" quotePrefix="1" applyNumberFormat="1" applyFont="1" applyBorder="1" applyAlignment="1">
      <alignment horizontal="right" vertical="center"/>
    </xf>
    <xf numFmtId="3" fontId="32" fillId="0" borderId="75" xfId="2" applyNumberFormat="1" applyFont="1" applyBorder="1">
      <alignment vertical="center"/>
    </xf>
    <xf numFmtId="0" fontId="32" fillId="0" borderId="75" xfId="2" applyFont="1" applyBorder="1" applyAlignment="1">
      <alignment horizontal="left" vertical="center"/>
    </xf>
    <xf numFmtId="0" fontId="32" fillId="0" borderId="76" xfId="2" applyFont="1" applyBorder="1">
      <alignment vertical="center"/>
    </xf>
    <xf numFmtId="0" fontId="32" fillId="0" borderId="57" xfId="2" applyFont="1" applyBorder="1">
      <alignment vertical="center"/>
    </xf>
    <xf numFmtId="0" fontId="32" fillId="0" borderId="77" xfId="2" applyFont="1" applyBorder="1" applyAlignment="1">
      <alignment vertical="center" wrapText="1"/>
    </xf>
    <xf numFmtId="3" fontId="32" fillId="0" borderId="56" xfId="2" applyNumberFormat="1" applyFont="1" applyBorder="1">
      <alignment vertical="center"/>
    </xf>
    <xf numFmtId="0" fontId="32" fillId="0" borderId="56" xfId="2" applyFont="1" applyBorder="1" applyAlignment="1">
      <alignment horizontal="left" vertical="center"/>
    </xf>
    <xf numFmtId="0" fontId="32" fillId="0" borderId="78" xfId="2" applyFont="1" applyBorder="1">
      <alignment vertical="center"/>
    </xf>
    <xf numFmtId="0" fontId="32" fillId="0" borderId="58" xfId="2" applyFont="1" applyBorder="1">
      <alignment vertical="center"/>
    </xf>
    <xf numFmtId="0" fontId="32" fillId="0" borderId="56" xfId="2" applyFont="1" applyBorder="1" applyAlignment="1">
      <alignment horizontal="left" vertical="center" shrinkToFit="1"/>
    </xf>
    <xf numFmtId="0" fontId="32" fillId="0" borderId="75" xfId="2" applyFont="1" applyBorder="1">
      <alignment vertical="center"/>
    </xf>
    <xf numFmtId="0" fontId="32" fillId="0" borderId="48" xfId="2" applyFont="1" applyBorder="1">
      <alignment vertical="center"/>
    </xf>
    <xf numFmtId="3" fontId="32" fillId="0" borderId="79" xfId="2" applyNumberFormat="1" applyFont="1" applyBorder="1">
      <alignment vertical="center"/>
    </xf>
    <xf numFmtId="0" fontId="32" fillId="0" borderId="47" xfId="2" applyFont="1" applyBorder="1" applyAlignment="1">
      <alignment vertical="center" wrapText="1"/>
    </xf>
    <xf numFmtId="0" fontId="32" fillId="0" borderId="47" xfId="2" applyFont="1" applyBorder="1">
      <alignment vertical="center"/>
    </xf>
    <xf numFmtId="3" fontId="32" fillId="0" borderId="49" xfId="2" applyNumberFormat="1" applyFont="1" applyBorder="1" applyAlignment="1">
      <alignment horizontal="right" vertical="center"/>
    </xf>
    <xf numFmtId="0" fontId="32" fillId="0" borderId="76" xfId="2" applyFont="1" applyBorder="1" applyAlignment="1">
      <alignment horizontal="left" vertical="center"/>
    </xf>
    <xf numFmtId="3" fontId="32" fillId="0" borderId="45" xfId="2" applyNumberFormat="1" applyFont="1" applyBorder="1" applyAlignment="1">
      <alignment horizontal="right" vertical="center"/>
    </xf>
    <xf numFmtId="0" fontId="32" fillId="0" borderId="44" xfId="2" applyFont="1" applyBorder="1">
      <alignment vertical="center"/>
    </xf>
    <xf numFmtId="3" fontId="32" fillId="0" borderId="49" xfId="2" quotePrefix="1" applyNumberFormat="1" applyFont="1" applyBorder="1" applyAlignment="1">
      <alignment horizontal="right" vertical="center"/>
    </xf>
    <xf numFmtId="3" fontId="32" fillId="0" borderId="79" xfId="2" applyNumberFormat="1" applyFont="1" applyBorder="1" applyAlignment="1">
      <alignment horizontal="right" vertical="center"/>
    </xf>
    <xf numFmtId="0" fontId="32" fillId="0" borderId="75" xfId="2" applyFont="1" applyBorder="1" applyAlignment="1">
      <alignment horizontal="left" vertical="center" shrinkToFit="1"/>
    </xf>
    <xf numFmtId="3" fontId="32" fillId="0" borderId="78" xfId="2" applyNumberFormat="1" applyFont="1" applyBorder="1" applyAlignment="1">
      <alignment horizontal="right" vertical="center"/>
    </xf>
    <xf numFmtId="3" fontId="32" fillId="0" borderId="56" xfId="2" applyNumberFormat="1" applyFont="1" applyBorder="1" applyAlignment="1">
      <alignment horizontal="right" vertical="center"/>
    </xf>
    <xf numFmtId="3" fontId="32" fillId="0" borderId="35" xfId="2" applyNumberFormat="1" applyFont="1" applyFill="1" applyBorder="1">
      <alignment vertical="center"/>
    </xf>
    <xf numFmtId="3" fontId="32" fillId="0" borderId="82" xfId="2" applyNumberFormat="1" applyFont="1" applyBorder="1" applyAlignment="1">
      <alignment horizontal="right" vertical="center"/>
    </xf>
    <xf numFmtId="3" fontId="32" fillId="0" borderId="83" xfId="2" applyNumberFormat="1" applyFont="1" applyBorder="1" applyAlignment="1">
      <alignment horizontal="right" vertical="center"/>
    </xf>
    <xf numFmtId="0" fontId="32" fillId="0" borderId="86" xfId="2" applyFont="1" applyBorder="1" applyAlignment="1">
      <alignment horizontal="center" vertical="center"/>
    </xf>
    <xf numFmtId="3" fontId="32" fillId="0" borderId="87" xfId="2" applyNumberFormat="1" applyFont="1" applyBorder="1" applyAlignment="1">
      <alignment horizontal="center" vertical="center"/>
    </xf>
    <xf numFmtId="0" fontId="32" fillId="0" borderId="87" xfId="2" applyFont="1" applyBorder="1" applyAlignment="1">
      <alignment horizontal="center" vertical="center"/>
    </xf>
    <xf numFmtId="0" fontId="32" fillId="0" borderId="88" xfId="2" applyFont="1" applyBorder="1" applyAlignment="1">
      <alignment horizontal="center" vertical="center"/>
    </xf>
    <xf numFmtId="0" fontId="32" fillId="0" borderId="0" xfId="2" applyFont="1" applyBorder="1">
      <alignment vertical="center"/>
    </xf>
    <xf numFmtId="3" fontId="32" fillId="0" borderId="0" xfId="2" applyNumberFormat="1" applyFont="1" applyAlignment="1">
      <alignment horizontal="right" vertical="center"/>
    </xf>
    <xf numFmtId="3" fontId="32" fillId="0" borderId="0" xfId="2" applyNumberFormat="1" applyFont="1">
      <alignment vertical="center"/>
    </xf>
    <xf numFmtId="0" fontId="32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3" fontId="32" fillId="0" borderId="0" xfId="2" applyNumberFormat="1" applyFont="1" applyBorder="1" applyAlignment="1">
      <alignment horizontal="right" vertical="center"/>
    </xf>
    <xf numFmtId="3" fontId="32" fillId="0" borderId="0" xfId="2" applyNumberFormat="1" applyFont="1" applyBorder="1">
      <alignment vertical="center"/>
    </xf>
    <xf numFmtId="0" fontId="32" fillId="0" borderId="0" xfId="2" applyFont="1" applyBorder="1" applyAlignment="1">
      <alignment horizontal="left" vertical="center"/>
    </xf>
    <xf numFmtId="0" fontId="32" fillId="0" borderId="55" xfId="2" applyFont="1" applyBorder="1">
      <alignment vertical="center"/>
    </xf>
    <xf numFmtId="3" fontId="32" fillId="0" borderId="59" xfId="2" applyNumberFormat="1" applyFont="1" applyBorder="1" applyAlignment="1">
      <alignment horizontal="right" vertical="center"/>
    </xf>
    <xf numFmtId="3" fontId="32" fillId="0" borderId="59" xfId="2" applyNumberFormat="1" applyFont="1" applyBorder="1">
      <alignment vertical="center"/>
    </xf>
    <xf numFmtId="0" fontId="32" fillId="0" borderId="59" xfId="2" applyFont="1" applyBorder="1" applyAlignment="1">
      <alignment horizontal="left" vertical="center"/>
    </xf>
    <xf numFmtId="0" fontId="32" fillId="0" borderId="51" xfId="2" applyFont="1" applyBorder="1">
      <alignment vertical="center"/>
    </xf>
    <xf numFmtId="3" fontId="32" fillId="0" borderId="89" xfId="2" applyNumberFormat="1" applyFont="1" applyBorder="1" applyAlignment="1">
      <alignment horizontal="right" vertical="center"/>
    </xf>
    <xf numFmtId="0" fontId="32" fillId="0" borderId="56" xfId="2" applyFont="1" applyBorder="1">
      <alignment vertical="center"/>
    </xf>
    <xf numFmtId="0" fontId="32" fillId="0" borderId="80" xfId="2" applyFont="1" applyBorder="1" applyAlignment="1">
      <alignment horizontal="center" vertical="center"/>
    </xf>
    <xf numFmtId="0" fontId="24" fillId="0" borderId="0" xfId="2" applyFont="1">
      <alignment vertical="center"/>
    </xf>
    <xf numFmtId="3" fontId="24" fillId="0" borderId="0" xfId="2" applyNumberFormat="1" applyFont="1" applyAlignment="1">
      <alignment horizontal="right" vertical="center"/>
    </xf>
    <xf numFmtId="3" fontId="24" fillId="0" borderId="0" xfId="2" applyNumberFormat="1" applyFont="1">
      <alignment vertical="center"/>
    </xf>
    <xf numFmtId="0" fontId="24" fillId="0" borderId="0" xfId="2" applyFont="1" applyAlignment="1">
      <alignment horizontal="left" vertical="center"/>
    </xf>
    <xf numFmtId="0" fontId="32" fillId="0" borderId="90" xfId="2" applyFont="1" applyBorder="1">
      <alignment vertical="center"/>
    </xf>
    <xf numFmtId="0" fontId="32" fillId="0" borderId="91" xfId="2" applyFont="1" applyBorder="1">
      <alignment vertical="center"/>
    </xf>
    <xf numFmtId="0" fontId="32" fillId="0" borderId="44" xfId="2" applyFont="1" applyBorder="1" applyAlignment="1">
      <alignment vertical="center" shrinkToFit="1"/>
    </xf>
    <xf numFmtId="0" fontId="32" fillId="0" borderId="92" xfId="2" applyFont="1" applyBorder="1" applyAlignment="1">
      <alignment horizontal="left" vertical="center" shrinkToFit="1"/>
    </xf>
    <xf numFmtId="0" fontId="32" fillId="0" borderId="93" xfId="2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4" fillId="0" borderId="48" xfId="2" applyFont="1" applyBorder="1" applyAlignment="1">
      <alignment horizontal="center" vertical="center"/>
    </xf>
    <xf numFmtId="0" fontId="24" fillId="0" borderId="57" xfId="2" applyFont="1" applyBorder="1" applyAlignment="1">
      <alignment horizontal="center" vertical="center"/>
    </xf>
    <xf numFmtId="0" fontId="24" fillId="0" borderId="58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5" fillId="0" borderId="31" xfId="2" applyFont="1" applyBorder="1" applyAlignment="1">
      <alignment horizontal="right" vertical="center"/>
    </xf>
    <xf numFmtId="0" fontId="26" fillId="0" borderId="31" xfId="2" applyFont="1" applyBorder="1" applyAlignment="1">
      <alignment horizontal="right" vertical="center"/>
    </xf>
    <xf numFmtId="0" fontId="25" fillId="0" borderId="33" xfId="2" applyFont="1" applyBorder="1" applyAlignment="1">
      <alignment horizontal="center" vertical="center"/>
    </xf>
    <xf numFmtId="0" fontId="25" fillId="0" borderId="34" xfId="2" applyFont="1" applyBorder="1" applyAlignment="1">
      <alignment horizontal="center" vertical="center"/>
    </xf>
    <xf numFmtId="0" fontId="25" fillId="0" borderId="35" xfId="2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11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67" xfId="0" applyNumberFormat="1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0" fontId="6" fillId="0" borderId="26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27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6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0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30" xfId="0" applyNumberFormat="1" applyFont="1" applyFill="1" applyBorder="1" applyAlignment="1">
      <alignment horizontal="center" vertical="center" wrapText="1"/>
    </xf>
    <xf numFmtId="0" fontId="5" fillId="0" borderId="17" xfId="1" applyNumberFormat="1" applyFont="1" applyFill="1" applyBorder="1" applyAlignment="1">
      <alignment horizontal="center" vertical="center" wrapText="1"/>
    </xf>
    <xf numFmtId="0" fontId="5" fillId="0" borderId="22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5" borderId="4" xfId="0" applyNumberFormat="1" applyFont="1" applyFill="1" applyBorder="1" applyAlignment="1">
      <alignment horizontal="center" vertical="center"/>
    </xf>
    <xf numFmtId="0" fontId="7" fillId="0" borderId="60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0" borderId="61" xfId="0" applyNumberFormat="1" applyFont="1" applyBorder="1" applyAlignment="1">
      <alignment horizontal="center" vertical="center"/>
    </xf>
    <xf numFmtId="0" fontId="7" fillId="0" borderId="64" xfId="1" applyNumberFormat="1" applyFont="1" applyBorder="1" applyAlignment="1">
      <alignment horizontal="center" vertical="center"/>
    </xf>
    <xf numFmtId="0" fontId="7" fillId="0" borderId="65" xfId="1" applyNumberFormat="1" applyFont="1" applyBorder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 wrapText="1"/>
    </xf>
    <xf numFmtId="0" fontId="6" fillId="0" borderId="2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/>
    </xf>
    <xf numFmtId="0" fontId="5" fillId="3" borderId="25" xfId="0" applyNumberFormat="1" applyFont="1" applyFill="1" applyBorder="1" applyAlignment="1">
      <alignment horizontal="center" vertical="center"/>
    </xf>
    <xf numFmtId="0" fontId="5" fillId="3" borderId="26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27" xfId="0" applyNumberFormat="1" applyFont="1" applyFill="1" applyBorder="1" applyAlignment="1">
      <alignment horizontal="center" vertical="center"/>
    </xf>
    <xf numFmtId="0" fontId="5" fillId="3" borderId="22" xfId="0" applyNumberFormat="1" applyFont="1" applyFill="1" applyBorder="1" applyAlignment="1">
      <alignment horizontal="center" vertical="center"/>
    </xf>
    <xf numFmtId="0" fontId="5" fillId="3" borderId="31" xfId="0" applyNumberFormat="1" applyFont="1" applyFill="1" applyBorder="1" applyAlignment="1">
      <alignment horizontal="center" vertical="center"/>
    </xf>
    <xf numFmtId="0" fontId="5" fillId="3" borderId="30" xfId="0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top" wrapText="1"/>
    </xf>
    <xf numFmtId="0" fontId="5" fillId="0" borderId="1" xfId="1" applyNumberFormat="1" applyFont="1" applyFill="1" applyBorder="1" applyAlignment="1">
      <alignment horizontal="center" vertical="top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5" fillId="0" borderId="12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0" fontId="32" fillId="0" borderId="85" xfId="2" applyFont="1" applyBorder="1" applyAlignment="1">
      <alignment horizontal="center" vertical="center"/>
    </xf>
    <xf numFmtId="0" fontId="32" fillId="0" borderId="84" xfId="2" applyFont="1" applyBorder="1" applyAlignment="1">
      <alignment horizontal="center" vertical="center"/>
    </xf>
    <xf numFmtId="0" fontId="32" fillId="0" borderId="34" xfId="2" applyFont="1" applyBorder="1" applyAlignment="1">
      <alignment horizontal="center" vertical="center"/>
    </xf>
    <xf numFmtId="0" fontId="32" fillId="0" borderId="51" xfId="2" applyFont="1" applyBorder="1" applyAlignment="1">
      <alignment horizontal="left" vertical="center" wrapText="1"/>
    </xf>
    <xf numFmtId="0" fontId="32" fillId="0" borderId="81" xfId="2" applyFont="1" applyBorder="1" applyAlignment="1">
      <alignment horizontal="left" vertical="center" wrapText="1"/>
    </xf>
    <xf numFmtId="0" fontId="32" fillId="0" borderId="80" xfId="2" applyFont="1" applyBorder="1" applyAlignment="1">
      <alignment horizontal="left" vertical="center" wrapText="1"/>
    </xf>
    <xf numFmtId="0" fontId="32" fillId="0" borderId="51" xfId="2" applyFont="1" applyBorder="1" applyAlignment="1">
      <alignment horizontal="left" vertical="center"/>
    </xf>
    <xf numFmtId="0" fontId="32" fillId="0" borderId="80" xfId="2" applyFont="1" applyBorder="1" applyAlignment="1">
      <alignment horizontal="left" vertical="center"/>
    </xf>
  </cellXfs>
  <cellStyles count="7">
    <cellStyle name="쉼표 [0]" xfId="1" builtinId="6"/>
    <cellStyle name="쉼표 [0] 2" xfId="3" xr:uid="{00000000-0005-0000-0000-000001000000}"/>
    <cellStyle name="쉼표 [0] 3" xfId="4" xr:uid="{00000000-0005-0000-0000-000002000000}"/>
    <cellStyle name="표준" xfId="0" builtinId="0"/>
    <cellStyle name="표준 2" xfId="2" xr:uid="{00000000-0005-0000-0000-000004000000}"/>
    <cellStyle name="표준 3" xfId="5" xr:uid="{00000000-0005-0000-0000-000005000000}"/>
    <cellStyle name="표준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&#52280;&#51339;&#51008;&#44592;&#50613;&#54617;&#44368;)%2017&#45380;%202&#52264;%20&#52628;&#44221;%20&#48143;%2018&#45380;%20&#49324;&#50629;&#44228;&#54925;/&#52280;&#51339;&#51008;&#44592;&#50613;&#54617;&#44368;)%202018&#45380;&#46020;%20&#48376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&#52280;&#51339;&#51008;&#44592;&#50613;&#54617;&#44368;)%2017&#45380;%202&#52264;%20&#52628;&#44221;%20&#48143;%2018&#45380;%20&#49324;&#50629;&#44228;&#54925;/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/>
      <sheetData sheetId="1"/>
      <sheetData sheetId="2"/>
      <sheetData sheetId="3">
        <row r="7">
          <cell r="B7" t="str">
            <v>입소자부담금수입</v>
          </cell>
        </row>
        <row r="8">
          <cell r="C8" t="str">
            <v>입소비용수입</v>
          </cell>
        </row>
        <row r="9">
          <cell r="D9" t="str">
            <v>입소비용수입</v>
          </cell>
        </row>
        <row r="14">
          <cell r="B14" t="str">
            <v>보조금수입</v>
          </cell>
        </row>
        <row r="15">
          <cell r="C15" t="str">
            <v>보조금수입</v>
          </cell>
        </row>
        <row r="18">
          <cell r="D18" t="str">
            <v>시군구보조금</v>
          </cell>
        </row>
      </sheetData>
      <sheetData sheetId="4">
        <row r="8">
          <cell r="B8" t="str">
            <v>사무비</v>
          </cell>
        </row>
        <row r="9">
          <cell r="C9" t="str">
            <v>인건비</v>
          </cell>
        </row>
        <row r="10">
          <cell r="D10" t="str">
            <v>급여</v>
          </cell>
        </row>
        <row r="27">
          <cell r="D27" t="str">
            <v>제수당</v>
          </cell>
        </row>
        <row r="42">
          <cell r="D42" t="str">
            <v>퇴직금및퇴직적립금</v>
          </cell>
        </row>
        <row r="53">
          <cell r="C53" t="str">
            <v>업무추진비</v>
          </cell>
        </row>
        <row r="54">
          <cell r="D54" t="str">
            <v>기관운영비</v>
          </cell>
        </row>
        <row r="55">
          <cell r="D55" t="str">
            <v>회의비</v>
          </cell>
        </row>
        <row r="56">
          <cell r="C56" t="str">
            <v>운영비</v>
          </cell>
        </row>
        <row r="57">
          <cell r="D57" t="str">
            <v>여비</v>
          </cell>
        </row>
        <row r="58">
          <cell r="D58" t="str">
            <v>수용비및수수료</v>
          </cell>
        </row>
        <row r="64">
          <cell r="D64" t="str">
            <v>공공요금</v>
          </cell>
        </row>
        <row r="67">
          <cell r="D67" t="str">
            <v>제세공과금</v>
          </cell>
        </row>
        <row r="73">
          <cell r="D73" t="str">
            <v>차량비</v>
          </cell>
        </row>
        <row r="76">
          <cell r="D76" t="str">
            <v>기타운영비</v>
          </cell>
        </row>
        <row r="80">
          <cell r="B80" t="str">
            <v>재산조성비</v>
          </cell>
        </row>
        <row r="81">
          <cell r="C81" t="str">
            <v>시설비</v>
          </cell>
        </row>
        <row r="82">
          <cell r="D82" t="str">
            <v>자산취득비</v>
          </cell>
        </row>
        <row r="83">
          <cell r="B83" t="str">
            <v>사업비</v>
          </cell>
        </row>
        <row r="84">
          <cell r="C84" t="str">
            <v>운영비</v>
          </cell>
        </row>
        <row r="85">
          <cell r="D85" t="str">
            <v>생계비</v>
          </cell>
        </row>
        <row r="88">
          <cell r="D88" t="str">
            <v>수용기관경비</v>
          </cell>
        </row>
        <row r="89">
          <cell r="D89" t="str">
            <v>특별급식비</v>
          </cell>
        </row>
        <row r="90">
          <cell r="C90" t="str">
            <v>사업비</v>
          </cell>
        </row>
        <row r="91">
          <cell r="D91" t="str">
            <v>사례관리사업비</v>
          </cell>
        </row>
        <row r="95">
          <cell r="D95" t="str">
            <v>복지사업비</v>
          </cell>
        </row>
        <row r="100">
          <cell r="D100" t="str">
            <v>신체활동지원사업비</v>
          </cell>
        </row>
        <row r="103">
          <cell r="D103" t="str">
            <v>기능회복훈련사업비</v>
          </cell>
        </row>
        <row r="106">
          <cell r="D106" t="str">
            <v>간호 및 처치사업비</v>
          </cell>
        </row>
        <row r="112">
          <cell r="D112" t="str">
            <v>정서지원사업비</v>
          </cell>
        </row>
        <row r="124">
          <cell r="C124" t="str">
            <v>일반사업비</v>
          </cell>
        </row>
        <row r="125">
          <cell r="D125" t="str">
            <v>홍보출판사업비</v>
          </cell>
        </row>
        <row r="127">
          <cell r="D127" t="str">
            <v>직원연수교육비</v>
          </cell>
        </row>
        <row r="132">
          <cell r="D132" t="str">
            <v>봉사자 및 후원자 관리비</v>
          </cell>
        </row>
        <row r="135">
          <cell r="D135" t="str">
            <v>기타사업비</v>
          </cell>
        </row>
        <row r="137">
          <cell r="B137" t="str">
            <v>예비비 및 기타</v>
          </cell>
        </row>
        <row r="138">
          <cell r="C138" t="str">
            <v>예비비 및 기타</v>
          </cell>
        </row>
        <row r="139">
          <cell r="D139" t="str">
            <v>예비비</v>
          </cell>
        </row>
        <row r="140">
          <cell r="D140" t="str">
            <v>반환금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/>
      <sheetData sheetId="1"/>
      <sheetData sheetId="2"/>
      <sheetData sheetId="3"/>
      <sheetData sheetId="4">
        <row r="39">
          <cell r="D39" t="str">
            <v>사회보험부담금</v>
          </cell>
        </row>
        <row r="45">
          <cell r="D45" t="str">
            <v>기타후생경비</v>
          </cell>
        </row>
        <row r="111">
          <cell r="D111" t="str">
            <v>가족지원사업비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zoomScale="70" zoomScaleNormal="70" workbookViewId="0">
      <selection activeCell="B2" sqref="B2:C2"/>
    </sheetView>
  </sheetViews>
  <sheetFormatPr defaultColWidth="24.125" defaultRowHeight="16.5" x14ac:dyDescent="0.3"/>
  <cols>
    <col min="1" max="1" width="12.25" customWidth="1"/>
    <col min="2" max="2" width="54.875" customWidth="1"/>
    <col min="3" max="3" width="13.125" customWidth="1"/>
  </cols>
  <sheetData>
    <row r="2" spans="1:3" ht="83.25" customHeight="1" x14ac:dyDescent="0.3">
      <c r="B2" s="223"/>
      <c r="C2" s="223"/>
    </row>
    <row r="3" spans="1:3" ht="31.5" x14ac:dyDescent="0.3">
      <c r="A3" s="224" t="s">
        <v>97</v>
      </c>
      <c r="B3" s="224"/>
      <c r="C3" s="224"/>
    </row>
    <row r="4" spans="1:3" ht="35.25" x14ac:dyDescent="0.4">
      <c r="A4" s="225" t="s">
        <v>77</v>
      </c>
      <c r="B4" s="225"/>
      <c r="C4" s="225"/>
    </row>
    <row r="5" spans="1:3" ht="78" customHeight="1" x14ac:dyDescent="0.55000000000000004">
      <c r="B5" s="70"/>
      <c r="C5" s="70"/>
    </row>
    <row r="6" spans="1:3" ht="105.75" customHeight="1" x14ac:dyDescent="0.3">
      <c r="B6" s="71" t="s">
        <v>99</v>
      </c>
      <c r="C6" s="72"/>
    </row>
    <row r="7" spans="1:3" x14ac:dyDescent="0.15">
      <c r="B7" s="220"/>
      <c r="C7" s="220"/>
    </row>
    <row r="8" spans="1:3" ht="87.75" customHeight="1" x14ac:dyDescent="0.25">
      <c r="A8" s="226" t="s">
        <v>98</v>
      </c>
      <c r="B8" s="226"/>
      <c r="C8" s="226"/>
    </row>
    <row r="9" spans="1:3" ht="57" customHeight="1" x14ac:dyDescent="0.25">
      <c r="B9" s="73"/>
      <c r="C9" s="73"/>
    </row>
    <row r="10" spans="1:3" x14ac:dyDescent="0.15">
      <c r="B10" s="220"/>
      <c r="C10" s="220"/>
    </row>
    <row r="11" spans="1:3" ht="35.25" customHeight="1" x14ac:dyDescent="0.3">
      <c r="A11" s="221" t="s">
        <v>56</v>
      </c>
      <c r="B11" s="221"/>
      <c r="C11" s="221"/>
    </row>
    <row r="12" spans="1:3" ht="45.75" x14ac:dyDescent="0.3">
      <c r="A12" s="222" t="s">
        <v>55</v>
      </c>
      <c r="B12" s="222"/>
      <c r="C12" s="222"/>
    </row>
    <row r="13" spans="1:3" x14ac:dyDescent="0.3">
      <c r="B13" s="74"/>
      <c r="C13" s="75"/>
    </row>
    <row r="14" spans="1:3" x14ac:dyDescent="0.3">
      <c r="B14" s="75"/>
      <c r="C14" s="75"/>
    </row>
    <row r="15" spans="1:3" x14ac:dyDescent="0.3">
      <c r="B15" s="75"/>
      <c r="C15" s="75"/>
    </row>
    <row r="16" spans="1:3" x14ac:dyDescent="0.3">
      <c r="B16" s="75"/>
      <c r="C16" s="75"/>
    </row>
    <row r="17" spans="2:3" x14ac:dyDescent="0.3">
      <c r="B17" s="75"/>
      <c r="C17" s="75"/>
    </row>
  </sheetData>
  <mergeCells count="8">
    <mergeCell ref="B10:C10"/>
    <mergeCell ref="A11:C11"/>
    <mergeCell ref="A12:C12"/>
    <mergeCell ref="B2:C2"/>
    <mergeCell ref="A3:C3"/>
    <mergeCell ref="A4:C4"/>
    <mergeCell ref="B7:C7"/>
    <mergeCell ref="A8:C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workbookViewId="0">
      <selection activeCell="H18" sqref="H18"/>
    </sheetView>
  </sheetViews>
  <sheetFormatPr defaultRowHeight="13.5" x14ac:dyDescent="0.3"/>
  <cols>
    <col min="1" max="1" width="16" style="81" customWidth="1"/>
    <col min="2" max="2" width="16.5" style="81" customWidth="1"/>
    <col min="3" max="4" width="17.75" style="81" customWidth="1"/>
    <col min="5" max="5" width="16.125" style="81" customWidth="1"/>
    <col min="6" max="10" width="15.5" style="81" customWidth="1"/>
    <col min="11" max="256" width="9" style="77"/>
    <col min="257" max="261" width="17.75" style="77" customWidth="1"/>
    <col min="262" max="266" width="15.5" style="77" customWidth="1"/>
    <col min="267" max="512" width="9" style="77"/>
    <col min="513" max="517" width="17.75" style="77" customWidth="1"/>
    <col min="518" max="522" width="15.5" style="77" customWidth="1"/>
    <col min="523" max="768" width="9" style="77"/>
    <col min="769" max="773" width="17.75" style="77" customWidth="1"/>
    <col min="774" max="778" width="15.5" style="77" customWidth="1"/>
    <col min="779" max="1024" width="9" style="77"/>
    <col min="1025" max="1029" width="17.75" style="77" customWidth="1"/>
    <col min="1030" max="1034" width="15.5" style="77" customWidth="1"/>
    <col min="1035" max="1280" width="9" style="77"/>
    <col min="1281" max="1285" width="17.75" style="77" customWidth="1"/>
    <col min="1286" max="1290" width="15.5" style="77" customWidth="1"/>
    <col min="1291" max="1536" width="9" style="77"/>
    <col min="1537" max="1541" width="17.75" style="77" customWidth="1"/>
    <col min="1542" max="1546" width="15.5" style="77" customWidth="1"/>
    <col min="1547" max="1792" width="9" style="77"/>
    <col min="1793" max="1797" width="17.75" style="77" customWidth="1"/>
    <col min="1798" max="1802" width="15.5" style="77" customWidth="1"/>
    <col min="1803" max="2048" width="9" style="77"/>
    <col min="2049" max="2053" width="17.75" style="77" customWidth="1"/>
    <col min="2054" max="2058" width="15.5" style="77" customWidth="1"/>
    <col min="2059" max="2304" width="9" style="77"/>
    <col min="2305" max="2309" width="17.75" style="77" customWidth="1"/>
    <col min="2310" max="2314" width="15.5" style="77" customWidth="1"/>
    <col min="2315" max="2560" width="9" style="77"/>
    <col min="2561" max="2565" width="17.75" style="77" customWidth="1"/>
    <col min="2566" max="2570" width="15.5" style="77" customWidth="1"/>
    <col min="2571" max="2816" width="9" style="77"/>
    <col min="2817" max="2821" width="17.75" style="77" customWidth="1"/>
    <col min="2822" max="2826" width="15.5" style="77" customWidth="1"/>
    <col min="2827" max="3072" width="9" style="77"/>
    <col min="3073" max="3077" width="17.75" style="77" customWidth="1"/>
    <col min="3078" max="3082" width="15.5" style="77" customWidth="1"/>
    <col min="3083" max="3328" width="9" style="77"/>
    <col min="3329" max="3333" width="17.75" style="77" customWidth="1"/>
    <col min="3334" max="3338" width="15.5" style="77" customWidth="1"/>
    <col min="3339" max="3584" width="9" style="77"/>
    <col min="3585" max="3589" width="17.75" style="77" customWidth="1"/>
    <col min="3590" max="3594" width="15.5" style="77" customWidth="1"/>
    <col min="3595" max="3840" width="9" style="77"/>
    <col min="3841" max="3845" width="17.75" style="77" customWidth="1"/>
    <col min="3846" max="3850" width="15.5" style="77" customWidth="1"/>
    <col min="3851" max="4096" width="9" style="77"/>
    <col min="4097" max="4101" width="17.75" style="77" customWidth="1"/>
    <col min="4102" max="4106" width="15.5" style="77" customWidth="1"/>
    <col min="4107" max="4352" width="9" style="77"/>
    <col min="4353" max="4357" width="17.75" style="77" customWidth="1"/>
    <col min="4358" max="4362" width="15.5" style="77" customWidth="1"/>
    <col min="4363" max="4608" width="9" style="77"/>
    <col min="4609" max="4613" width="17.75" style="77" customWidth="1"/>
    <col min="4614" max="4618" width="15.5" style="77" customWidth="1"/>
    <col min="4619" max="4864" width="9" style="77"/>
    <col min="4865" max="4869" width="17.75" style="77" customWidth="1"/>
    <col min="4870" max="4874" width="15.5" style="77" customWidth="1"/>
    <col min="4875" max="5120" width="9" style="77"/>
    <col min="5121" max="5125" width="17.75" style="77" customWidth="1"/>
    <col min="5126" max="5130" width="15.5" style="77" customWidth="1"/>
    <col min="5131" max="5376" width="9" style="77"/>
    <col min="5377" max="5381" width="17.75" style="77" customWidth="1"/>
    <col min="5382" max="5386" width="15.5" style="77" customWidth="1"/>
    <col min="5387" max="5632" width="9" style="77"/>
    <col min="5633" max="5637" width="17.75" style="77" customWidth="1"/>
    <col min="5638" max="5642" width="15.5" style="77" customWidth="1"/>
    <col min="5643" max="5888" width="9" style="77"/>
    <col min="5889" max="5893" width="17.75" style="77" customWidth="1"/>
    <col min="5894" max="5898" width="15.5" style="77" customWidth="1"/>
    <col min="5899" max="6144" width="9" style="77"/>
    <col min="6145" max="6149" width="17.75" style="77" customWidth="1"/>
    <col min="6150" max="6154" width="15.5" style="77" customWidth="1"/>
    <col min="6155" max="6400" width="9" style="77"/>
    <col min="6401" max="6405" width="17.75" style="77" customWidth="1"/>
    <col min="6406" max="6410" width="15.5" style="77" customWidth="1"/>
    <col min="6411" max="6656" width="9" style="77"/>
    <col min="6657" max="6661" width="17.75" style="77" customWidth="1"/>
    <col min="6662" max="6666" width="15.5" style="77" customWidth="1"/>
    <col min="6667" max="6912" width="9" style="77"/>
    <col min="6913" max="6917" width="17.75" style="77" customWidth="1"/>
    <col min="6918" max="6922" width="15.5" style="77" customWidth="1"/>
    <col min="6923" max="7168" width="9" style="77"/>
    <col min="7169" max="7173" width="17.75" style="77" customWidth="1"/>
    <col min="7174" max="7178" width="15.5" style="77" customWidth="1"/>
    <col min="7179" max="7424" width="9" style="77"/>
    <col min="7425" max="7429" width="17.75" style="77" customWidth="1"/>
    <col min="7430" max="7434" width="15.5" style="77" customWidth="1"/>
    <col min="7435" max="7680" width="9" style="77"/>
    <col min="7681" max="7685" width="17.75" style="77" customWidth="1"/>
    <col min="7686" max="7690" width="15.5" style="77" customWidth="1"/>
    <col min="7691" max="7936" width="9" style="77"/>
    <col min="7937" max="7941" width="17.75" style="77" customWidth="1"/>
    <col min="7942" max="7946" width="15.5" style="77" customWidth="1"/>
    <col min="7947" max="8192" width="9" style="77"/>
    <col min="8193" max="8197" width="17.75" style="77" customWidth="1"/>
    <col min="8198" max="8202" width="15.5" style="77" customWidth="1"/>
    <col min="8203" max="8448" width="9" style="77"/>
    <col min="8449" max="8453" width="17.75" style="77" customWidth="1"/>
    <col min="8454" max="8458" width="15.5" style="77" customWidth="1"/>
    <col min="8459" max="8704" width="9" style="77"/>
    <col min="8705" max="8709" width="17.75" style="77" customWidth="1"/>
    <col min="8710" max="8714" width="15.5" style="77" customWidth="1"/>
    <col min="8715" max="8960" width="9" style="77"/>
    <col min="8961" max="8965" width="17.75" style="77" customWidth="1"/>
    <col min="8966" max="8970" width="15.5" style="77" customWidth="1"/>
    <col min="8971" max="9216" width="9" style="77"/>
    <col min="9217" max="9221" width="17.75" style="77" customWidth="1"/>
    <col min="9222" max="9226" width="15.5" style="77" customWidth="1"/>
    <col min="9227" max="9472" width="9" style="77"/>
    <col min="9473" max="9477" width="17.75" style="77" customWidth="1"/>
    <col min="9478" max="9482" width="15.5" style="77" customWidth="1"/>
    <col min="9483" max="9728" width="9" style="77"/>
    <col min="9729" max="9733" width="17.75" style="77" customWidth="1"/>
    <col min="9734" max="9738" width="15.5" style="77" customWidth="1"/>
    <col min="9739" max="9984" width="9" style="77"/>
    <col min="9985" max="9989" width="17.75" style="77" customWidth="1"/>
    <col min="9990" max="9994" width="15.5" style="77" customWidth="1"/>
    <col min="9995" max="10240" width="9" style="77"/>
    <col min="10241" max="10245" width="17.75" style="77" customWidth="1"/>
    <col min="10246" max="10250" width="15.5" style="77" customWidth="1"/>
    <col min="10251" max="10496" width="9" style="77"/>
    <col min="10497" max="10501" width="17.75" style="77" customWidth="1"/>
    <col min="10502" max="10506" width="15.5" style="77" customWidth="1"/>
    <col min="10507" max="10752" width="9" style="77"/>
    <col min="10753" max="10757" width="17.75" style="77" customWidth="1"/>
    <col min="10758" max="10762" width="15.5" style="77" customWidth="1"/>
    <col min="10763" max="11008" width="9" style="77"/>
    <col min="11009" max="11013" width="17.75" style="77" customWidth="1"/>
    <col min="11014" max="11018" width="15.5" style="77" customWidth="1"/>
    <col min="11019" max="11264" width="9" style="77"/>
    <col min="11265" max="11269" width="17.75" style="77" customWidth="1"/>
    <col min="11270" max="11274" width="15.5" style="77" customWidth="1"/>
    <col min="11275" max="11520" width="9" style="77"/>
    <col min="11521" max="11525" width="17.75" style="77" customWidth="1"/>
    <col min="11526" max="11530" width="15.5" style="77" customWidth="1"/>
    <col min="11531" max="11776" width="9" style="77"/>
    <col min="11777" max="11781" width="17.75" style="77" customWidth="1"/>
    <col min="11782" max="11786" width="15.5" style="77" customWidth="1"/>
    <col min="11787" max="12032" width="9" style="77"/>
    <col min="12033" max="12037" width="17.75" style="77" customWidth="1"/>
    <col min="12038" max="12042" width="15.5" style="77" customWidth="1"/>
    <col min="12043" max="12288" width="9" style="77"/>
    <col min="12289" max="12293" width="17.75" style="77" customWidth="1"/>
    <col min="12294" max="12298" width="15.5" style="77" customWidth="1"/>
    <col min="12299" max="12544" width="9" style="77"/>
    <col min="12545" max="12549" width="17.75" style="77" customWidth="1"/>
    <col min="12550" max="12554" width="15.5" style="77" customWidth="1"/>
    <col min="12555" max="12800" width="9" style="77"/>
    <col min="12801" max="12805" width="17.75" style="77" customWidth="1"/>
    <col min="12806" max="12810" width="15.5" style="77" customWidth="1"/>
    <col min="12811" max="13056" width="9" style="77"/>
    <col min="13057" max="13061" width="17.75" style="77" customWidth="1"/>
    <col min="13062" max="13066" width="15.5" style="77" customWidth="1"/>
    <col min="13067" max="13312" width="9" style="77"/>
    <col min="13313" max="13317" width="17.75" style="77" customWidth="1"/>
    <col min="13318" max="13322" width="15.5" style="77" customWidth="1"/>
    <col min="13323" max="13568" width="9" style="77"/>
    <col min="13569" max="13573" width="17.75" style="77" customWidth="1"/>
    <col min="13574" max="13578" width="15.5" style="77" customWidth="1"/>
    <col min="13579" max="13824" width="9" style="77"/>
    <col min="13825" max="13829" width="17.75" style="77" customWidth="1"/>
    <col min="13830" max="13834" width="15.5" style="77" customWidth="1"/>
    <col min="13835" max="14080" width="9" style="77"/>
    <col min="14081" max="14085" width="17.75" style="77" customWidth="1"/>
    <col min="14086" max="14090" width="15.5" style="77" customWidth="1"/>
    <col min="14091" max="14336" width="9" style="77"/>
    <col min="14337" max="14341" width="17.75" style="77" customWidth="1"/>
    <col min="14342" max="14346" width="15.5" style="77" customWidth="1"/>
    <col min="14347" max="14592" width="9" style="77"/>
    <col min="14593" max="14597" width="17.75" style="77" customWidth="1"/>
    <col min="14598" max="14602" width="15.5" style="77" customWidth="1"/>
    <col min="14603" max="14848" width="9" style="77"/>
    <col min="14849" max="14853" width="17.75" style="77" customWidth="1"/>
    <col min="14854" max="14858" width="15.5" style="77" customWidth="1"/>
    <col min="14859" max="15104" width="9" style="77"/>
    <col min="15105" max="15109" width="17.75" style="77" customWidth="1"/>
    <col min="15110" max="15114" width="15.5" style="77" customWidth="1"/>
    <col min="15115" max="15360" width="9" style="77"/>
    <col min="15361" max="15365" width="17.75" style="77" customWidth="1"/>
    <col min="15366" max="15370" width="15.5" style="77" customWidth="1"/>
    <col min="15371" max="15616" width="9" style="77"/>
    <col min="15617" max="15621" width="17.75" style="77" customWidth="1"/>
    <col min="15622" max="15626" width="15.5" style="77" customWidth="1"/>
    <col min="15627" max="15872" width="9" style="77"/>
    <col min="15873" max="15877" width="17.75" style="77" customWidth="1"/>
    <col min="15878" max="15882" width="15.5" style="77" customWidth="1"/>
    <col min="15883" max="16128" width="9" style="77"/>
    <col min="16129" max="16133" width="17.75" style="77" customWidth="1"/>
    <col min="16134" max="16138" width="15.5" style="77" customWidth="1"/>
    <col min="16139" max="16384" width="9" style="77"/>
  </cols>
  <sheetData>
    <row r="1" spans="1:10" ht="39" customHeight="1" x14ac:dyDescent="0.3">
      <c r="A1" s="230" t="s">
        <v>155</v>
      </c>
      <c r="B1" s="230"/>
      <c r="C1" s="230"/>
      <c r="D1" s="230"/>
      <c r="E1" s="230"/>
      <c r="F1" s="76"/>
      <c r="G1" s="76"/>
      <c r="H1" s="76"/>
      <c r="I1" s="76"/>
      <c r="J1" s="76"/>
    </row>
    <row r="2" spans="1:10" ht="6" customHeigh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3">
      <c r="A3" s="78"/>
      <c r="B3" s="78"/>
      <c r="C3" s="79"/>
      <c r="D3" s="231" t="s">
        <v>57</v>
      </c>
      <c r="E3" s="232"/>
      <c r="F3" s="80"/>
      <c r="G3" s="80"/>
      <c r="H3" s="80"/>
      <c r="I3" s="80"/>
      <c r="J3" s="80"/>
    </row>
    <row r="4" spans="1:10" ht="21.95" customHeight="1" x14ac:dyDescent="0.3">
      <c r="A4" s="233" t="s">
        <v>58</v>
      </c>
      <c r="B4" s="234"/>
      <c r="C4" s="234"/>
      <c r="D4" s="234"/>
      <c r="E4" s="235"/>
    </row>
    <row r="5" spans="1:10" ht="21.95" customHeight="1" thickBot="1" x14ac:dyDescent="0.35">
      <c r="A5" s="82" t="s">
        <v>59</v>
      </c>
      <c r="B5" s="83" t="s">
        <v>60</v>
      </c>
      <c r="C5" s="84" t="s">
        <v>156</v>
      </c>
      <c r="D5" s="85" t="s">
        <v>157</v>
      </c>
      <c r="E5" s="86" t="s">
        <v>61</v>
      </c>
    </row>
    <row r="6" spans="1:10" s="89" customFormat="1" ht="21.95" customHeight="1" thickTop="1" x14ac:dyDescent="0.3">
      <c r="A6" s="87" t="s">
        <v>62</v>
      </c>
      <c r="B6" s="88"/>
      <c r="C6" s="121">
        <f>SUM(C7:C10)</f>
        <v>374451000</v>
      </c>
      <c r="D6" s="121">
        <f>SUM(D7:D10)</f>
        <v>373670076</v>
      </c>
      <c r="E6" s="120">
        <f>D6-C6</f>
        <v>-780924</v>
      </c>
    </row>
    <row r="7" spans="1:10" ht="21.95" customHeight="1" x14ac:dyDescent="0.3">
      <c r="A7" s="90" t="s">
        <v>100</v>
      </c>
      <c r="B7" s="91" t="s">
        <v>63</v>
      </c>
      <c r="C7" s="92">
        <v>48360000</v>
      </c>
      <c r="D7" s="92">
        <v>47700000</v>
      </c>
      <c r="E7" s="93">
        <f>D7-C7</f>
        <v>-660000</v>
      </c>
    </row>
    <row r="8" spans="1:10" ht="21.95" customHeight="1" x14ac:dyDescent="0.3">
      <c r="A8" s="90" t="s">
        <v>64</v>
      </c>
      <c r="B8" s="91" t="s">
        <v>64</v>
      </c>
      <c r="C8" s="92">
        <v>312275000</v>
      </c>
      <c r="D8" s="92">
        <v>312275000</v>
      </c>
      <c r="E8" s="93">
        <f t="shared" ref="E8:E10" si="0">D8-C8</f>
        <v>0</v>
      </c>
    </row>
    <row r="9" spans="1:10" ht="21.95" customHeight="1" x14ac:dyDescent="0.3">
      <c r="A9" s="126" t="s">
        <v>6</v>
      </c>
      <c r="B9" s="94" t="s">
        <v>6</v>
      </c>
      <c r="C9" s="95">
        <v>3370438</v>
      </c>
      <c r="D9" s="95">
        <v>3249514</v>
      </c>
      <c r="E9" s="96">
        <f t="shared" si="0"/>
        <v>-120924</v>
      </c>
    </row>
    <row r="10" spans="1:10" ht="21.95" customHeight="1" x14ac:dyDescent="0.3">
      <c r="A10" s="97" t="s">
        <v>54</v>
      </c>
      <c r="B10" s="98" t="s">
        <v>54</v>
      </c>
      <c r="C10" s="99">
        <v>10445562</v>
      </c>
      <c r="D10" s="99">
        <v>10445562</v>
      </c>
      <c r="E10" s="100">
        <f t="shared" si="0"/>
        <v>0</v>
      </c>
    </row>
    <row r="11" spans="1:10" ht="21.95" customHeight="1" x14ac:dyDescent="0.3">
      <c r="A11" s="101"/>
      <c r="B11" s="101"/>
      <c r="C11" s="102"/>
      <c r="D11" s="103"/>
      <c r="E11" s="104"/>
    </row>
    <row r="12" spans="1:10" ht="21.95" customHeight="1" x14ac:dyDescent="0.3">
      <c r="A12" s="105"/>
      <c r="B12" s="105"/>
      <c r="C12" s="105"/>
      <c r="D12" s="105"/>
      <c r="E12" s="106"/>
    </row>
    <row r="13" spans="1:10" s="81" customFormat="1" ht="21.95" customHeight="1" x14ac:dyDescent="0.3">
      <c r="A13" s="233" t="s">
        <v>65</v>
      </c>
      <c r="B13" s="234"/>
      <c r="C13" s="234"/>
      <c r="D13" s="234"/>
      <c r="E13" s="235"/>
    </row>
    <row r="14" spans="1:10" s="81" customFormat="1" ht="21.95" customHeight="1" thickBot="1" x14ac:dyDescent="0.35">
      <c r="A14" s="82" t="s">
        <v>59</v>
      </c>
      <c r="B14" s="83" t="s">
        <v>60</v>
      </c>
      <c r="C14" s="84" t="s">
        <v>156</v>
      </c>
      <c r="D14" s="85" t="s">
        <v>157</v>
      </c>
      <c r="E14" s="86" t="s">
        <v>61</v>
      </c>
    </row>
    <row r="15" spans="1:10" s="81" customFormat="1" ht="21.95" customHeight="1" thickTop="1" x14ac:dyDescent="0.3">
      <c r="A15" s="87" t="s">
        <v>66</v>
      </c>
      <c r="B15" s="88"/>
      <c r="C15" s="107">
        <f>SUM(C16:C24)</f>
        <v>374451000</v>
      </c>
      <c r="D15" s="107">
        <f>SUM(D16:D24)</f>
        <v>369293271</v>
      </c>
      <c r="E15" s="108">
        <f>D15-C15</f>
        <v>-5157729</v>
      </c>
    </row>
    <row r="16" spans="1:10" s="81" customFormat="1" ht="21.95" customHeight="1" x14ac:dyDescent="0.3">
      <c r="A16" s="227" t="s">
        <v>8</v>
      </c>
      <c r="B16" s="94" t="s">
        <v>67</v>
      </c>
      <c r="C16" s="109">
        <v>292726888</v>
      </c>
      <c r="D16" s="109">
        <v>290339730</v>
      </c>
      <c r="E16" s="122">
        <f>D16-C16</f>
        <v>-2387158</v>
      </c>
    </row>
    <row r="17" spans="1:7" s="81" customFormat="1" ht="21.95" customHeight="1" x14ac:dyDescent="0.3">
      <c r="A17" s="228"/>
      <c r="B17" s="110" t="s">
        <v>68</v>
      </c>
      <c r="C17" s="109">
        <v>1000000</v>
      </c>
      <c r="D17" s="109">
        <v>728300</v>
      </c>
      <c r="E17" s="122">
        <f t="shared" ref="E17:E24" si="1">D17-C17</f>
        <v>-271700</v>
      </c>
      <c r="F17" s="111"/>
      <c r="G17" s="111"/>
    </row>
    <row r="18" spans="1:7" s="81" customFormat="1" ht="21.95" customHeight="1" x14ac:dyDescent="0.3">
      <c r="A18" s="229"/>
      <c r="B18" s="101" t="s">
        <v>69</v>
      </c>
      <c r="C18" s="109">
        <v>45366080</v>
      </c>
      <c r="D18" s="109">
        <v>45981218</v>
      </c>
      <c r="E18" s="122">
        <f t="shared" si="1"/>
        <v>615138</v>
      </c>
    </row>
    <row r="19" spans="1:7" s="81" customFormat="1" ht="21.95" customHeight="1" x14ac:dyDescent="0.3">
      <c r="A19" s="127" t="s">
        <v>74</v>
      </c>
      <c r="B19" s="110" t="s">
        <v>75</v>
      </c>
      <c r="C19" s="109">
        <v>4840000</v>
      </c>
      <c r="D19" s="109">
        <v>4810000</v>
      </c>
      <c r="E19" s="122">
        <f t="shared" si="1"/>
        <v>-30000</v>
      </c>
    </row>
    <row r="20" spans="1:7" s="81" customFormat="1" ht="21.95" customHeight="1" x14ac:dyDescent="0.3">
      <c r="A20" s="227" t="s">
        <v>70</v>
      </c>
      <c r="B20" s="91" t="s">
        <v>69</v>
      </c>
      <c r="C20" s="109">
        <v>16608000</v>
      </c>
      <c r="D20" s="109">
        <v>15410433</v>
      </c>
      <c r="E20" s="122">
        <f t="shared" si="1"/>
        <v>-1197567</v>
      </c>
    </row>
    <row r="21" spans="1:7" s="81" customFormat="1" ht="21.95" customHeight="1" x14ac:dyDescent="0.3">
      <c r="A21" s="228"/>
      <c r="B21" s="91" t="s">
        <v>70</v>
      </c>
      <c r="C21" s="109">
        <v>9544000</v>
      </c>
      <c r="D21" s="109">
        <v>8173180</v>
      </c>
      <c r="E21" s="122">
        <f t="shared" si="1"/>
        <v>-1370820</v>
      </c>
    </row>
    <row r="22" spans="1:7" s="81" customFormat="1" ht="21.95" customHeight="1" x14ac:dyDescent="0.3">
      <c r="A22" s="229"/>
      <c r="B22" s="91" t="s">
        <v>71</v>
      </c>
      <c r="C22" s="109">
        <v>4325000</v>
      </c>
      <c r="D22" s="109">
        <v>3836420</v>
      </c>
      <c r="E22" s="122">
        <f t="shared" si="1"/>
        <v>-488580</v>
      </c>
    </row>
    <row r="23" spans="1:7" s="81" customFormat="1" ht="21.95" customHeight="1" x14ac:dyDescent="0.3">
      <c r="A23" s="90" t="s">
        <v>101</v>
      </c>
      <c r="B23" s="110" t="s">
        <v>101</v>
      </c>
      <c r="C23" s="109">
        <v>41032</v>
      </c>
      <c r="D23" s="109">
        <v>13990</v>
      </c>
      <c r="E23" s="122">
        <f t="shared" ref="E23" si="2">D23-C23</f>
        <v>-27042</v>
      </c>
    </row>
    <row r="24" spans="1:7" s="81" customFormat="1" ht="21.95" customHeight="1" x14ac:dyDescent="0.3">
      <c r="A24" s="97" t="s">
        <v>76</v>
      </c>
      <c r="B24" s="118"/>
      <c r="C24" s="112">
        <v>0</v>
      </c>
      <c r="D24" s="112">
        <v>0</v>
      </c>
      <c r="E24" s="123">
        <f t="shared" si="1"/>
        <v>0</v>
      </c>
    </row>
    <row r="25" spans="1:7" s="81" customFormat="1" ht="21.95" customHeight="1" x14ac:dyDescent="0.3">
      <c r="A25" s="101"/>
      <c r="B25" s="101"/>
      <c r="C25" s="113"/>
      <c r="D25" s="103"/>
      <c r="E25" s="114"/>
    </row>
    <row r="26" spans="1:7" s="81" customFormat="1" ht="21.95" customHeight="1" x14ac:dyDescent="0.3">
      <c r="B26" s="115"/>
      <c r="C26" s="115"/>
      <c r="D26" s="115"/>
    </row>
    <row r="27" spans="1:7" s="81" customFormat="1" ht="12" x14ac:dyDescent="0.3">
      <c r="B27" s="116"/>
      <c r="C27" s="116"/>
      <c r="D27" s="117"/>
    </row>
    <row r="28" spans="1:7" s="81" customFormat="1" ht="24.75" customHeight="1" x14ac:dyDescent="0.3"/>
  </sheetData>
  <mergeCells count="6">
    <mergeCell ref="A20:A22"/>
    <mergeCell ref="A1:E1"/>
    <mergeCell ref="D3:E3"/>
    <mergeCell ref="A4:E4"/>
    <mergeCell ref="A13:E13"/>
    <mergeCell ref="A16:A18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topLeftCell="A22" zoomScaleNormal="100" workbookViewId="0">
      <selection activeCell="B2" sqref="B2:C2"/>
    </sheetView>
  </sheetViews>
  <sheetFormatPr defaultRowHeight="16.5" x14ac:dyDescent="0.3"/>
  <cols>
    <col min="1" max="5" width="8.625" customWidth="1"/>
    <col min="6" max="7" width="13.625" customWidth="1"/>
    <col min="8" max="8" width="7.125" bestFit="1" customWidth="1"/>
    <col min="9" max="9" width="13.625" customWidth="1"/>
  </cols>
  <sheetData>
    <row r="1" spans="1:11" s="47" customFormat="1" ht="24.95" customHeight="1" thickBot="1" x14ac:dyDescent="0.35">
      <c r="A1" s="236" t="s">
        <v>78</v>
      </c>
      <c r="B1" s="236"/>
      <c r="C1" s="236"/>
      <c r="D1" s="236"/>
      <c r="E1" s="43"/>
      <c r="F1" s="44"/>
      <c r="G1" s="45"/>
      <c r="H1" s="45"/>
      <c r="I1" s="46" t="s">
        <v>53</v>
      </c>
      <c r="K1" s="48"/>
    </row>
    <row r="2" spans="1:11" ht="24.95" customHeight="1" thickBot="1" x14ac:dyDescent="0.35">
      <c r="A2" s="246" t="s">
        <v>28</v>
      </c>
      <c r="B2" s="247"/>
      <c r="C2" s="247"/>
      <c r="D2" s="247"/>
      <c r="E2" s="247"/>
      <c r="F2" s="247"/>
      <c r="G2" s="247"/>
      <c r="H2" s="247"/>
      <c r="I2" s="248"/>
    </row>
    <row r="3" spans="1:11" ht="24.95" customHeight="1" thickBot="1" x14ac:dyDescent="0.35">
      <c r="A3" s="143" t="s">
        <v>0</v>
      </c>
      <c r="B3" s="144" t="s">
        <v>1</v>
      </c>
      <c r="C3" s="249" t="s">
        <v>21</v>
      </c>
      <c r="D3" s="249"/>
      <c r="E3" s="144" t="s">
        <v>22</v>
      </c>
      <c r="F3" s="145" t="s">
        <v>29</v>
      </c>
      <c r="G3" s="140" t="s">
        <v>23</v>
      </c>
      <c r="H3" s="141" t="s">
        <v>24</v>
      </c>
      <c r="I3" s="146" t="s">
        <v>2</v>
      </c>
    </row>
    <row r="4" spans="1:11" x14ac:dyDescent="0.3">
      <c r="A4" s="250" t="s">
        <v>80</v>
      </c>
      <c r="B4" s="251" t="s">
        <v>81</v>
      </c>
      <c r="C4" s="251" t="s">
        <v>82</v>
      </c>
      <c r="D4" s="251"/>
      <c r="E4" s="39" t="s">
        <v>3</v>
      </c>
      <c r="F4" s="40">
        <v>0</v>
      </c>
      <c r="G4" s="41">
        <v>35490000</v>
      </c>
      <c r="H4" s="41">
        <v>0</v>
      </c>
      <c r="I4" s="42">
        <f t="shared" ref="I4:I18" si="0">F4+G4+H4</f>
        <v>35490000</v>
      </c>
    </row>
    <row r="5" spans="1:11" x14ac:dyDescent="0.3">
      <c r="A5" s="238"/>
      <c r="B5" s="252"/>
      <c r="C5" s="240"/>
      <c r="D5" s="240"/>
      <c r="E5" s="6" t="s">
        <v>4</v>
      </c>
      <c r="F5" s="7">
        <v>0</v>
      </c>
      <c r="G5" s="8">
        <v>37400000</v>
      </c>
      <c r="H5" s="8">
        <v>0</v>
      </c>
      <c r="I5" s="9">
        <f t="shared" si="0"/>
        <v>37400000</v>
      </c>
    </row>
    <row r="6" spans="1:11" x14ac:dyDescent="0.3">
      <c r="A6" s="239"/>
      <c r="B6" s="252"/>
      <c r="C6" s="240"/>
      <c r="D6" s="240"/>
      <c r="E6" s="131" t="s">
        <v>5</v>
      </c>
      <c r="F6" s="7">
        <v>0</v>
      </c>
      <c r="G6" s="7">
        <f>G4-G5</f>
        <v>-1910000</v>
      </c>
      <c r="H6" s="7">
        <v>0</v>
      </c>
      <c r="I6" s="9">
        <f t="shared" si="0"/>
        <v>-1910000</v>
      </c>
    </row>
    <row r="7" spans="1:11" x14ac:dyDescent="0.3">
      <c r="A7" s="253"/>
      <c r="B7" s="245" t="s">
        <v>2</v>
      </c>
      <c r="C7" s="245"/>
      <c r="D7" s="245"/>
      <c r="E7" s="22" t="s">
        <v>3</v>
      </c>
      <c r="F7" s="23">
        <v>0</v>
      </c>
      <c r="G7" s="23">
        <f>G4</f>
        <v>35490000</v>
      </c>
      <c r="H7" s="23">
        <v>0</v>
      </c>
      <c r="I7" s="24">
        <f t="shared" si="0"/>
        <v>35490000</v>
      </c>
    </row>
    <row r="8" spans="1:11" x14ac:dyDescent="0.3">
      <c r="A8" s="238"/>
      <c r="B8" s="245"/>
      <c r="C8" s="245"/>
      <c r="D8" s="245"/>
      <c r="E8" s="22" t="s">
        <v>4</v>
      </c>
      <c r="F8" s="23">
        <v>0</v>
      </c>
      <c r="G8" s="23">
        <f>G5</f>
        <v>37400000</v>
      </c>
      <c r="H8" s="23">
        <v>0</v>
      </c>
      <c r="I8" s="24">
        <f t="shared" si="0"/>
        <v>37400000</v>
      </c>
    </row>
    <row r="9" spans="1:11" x14ac:dyDescent="0.3">
      <c r="A9" s="238"/>
      <c r="B9" s="245"/>
      <c r="C9" s="245"/>
      <c r="D9" s="245"/>
      <c r="E9" s="130" t="s">
        <v>5</v>
      </c>
      <c r="F9" s="23">
        <v>0</v>
      </c>
      <c r="G9" s="23">
        <f>G6</f>
        <v>-1910000</v>
      </c>
      <c r="H9" s="23">
        <v>0</v>
      </c>
      <c r="I9" s="24">
        <f t="shared" si="0"/>
        <v>-1910000</v>
      </c>
    </row>
    <row r="10" spans="1:11" x14ac:dyDescent="0.3">
      <c r="A10" s="237" t="s">
        <v>30</v>
      </c>
      <c r="B10" s="240" t="s">
        <v>30</v>
      </c>
      <c r="C10" s="240" t="s">
        <v>83</v>
      </c>
      <c r="D10" s="240"/>
      <c r="E10" s="6" t="s">
        <v>3</v>
      </c>
      <c r="F10" s="8">
        <v>206400000</v>
      </c>
      <c r="G10" s="8">
        <v>0</v>
      </c>
      <c r="H10" s="8">
        <v>0</v>
      </c>
      <c r="I10" s="9">
        <f t="shared" si="0"/>
        <v>206400000</v>
      </c>
    </row>
    <row r="11" spans="1:11" x14ac:dyDescent="0.3">
      <c r="A11" s="238"/>
      <c r="B11" s="241"/>
      <c r="C11" s="240"/>
      <c r="D11" s="240"/>
      <c r="E11" s="6" t="s">
        <v>4</v>
      </c>
      <c r="F11" s="8">
        <v>205600000</v>
      </c>
      <c r="G11" s="8">
        <v>0</v>
      </c>
      <c r="H11" s="8">
        <v>0</v>
      </c>
      <c r="I11" s="9">
        <f t="shared" si="0"/>
        <v>205600000</v>
      </c>
    </row>
    <row r="12" spans="1:11" x14ac:dyDescent="0.3">
      <c r="A12" s="239"/>
      <c r="B12" s="242"/>
      <c r="C12" s="240"/>
      <c r="D12" s="240"/>
      <c r="E12" s="131" t="s">
        <v>5</v>
      </c>
      <c r="F12" s="7">
        <f>F10-F11</f>
        <v>800000</v>
      </c>
      <c r="G12" s="7">
        <v>0</v>
      </c>
      <c r="H12" s="7">
        <f>H10-H11</f>
        <v>0</v>
      </c>
      <c r="I12" s="9">
        <f t="shared" si="0"/>
        <v>800000</v>
      </c>
    </row>
    <row r="13" spans="1:11" x14ac:dyDescent="0.3">
      <c r="A13" s="243"/>
      <c r="B13" s="244"/>
      <c r="C13" s="240" t="s">
        <v>84</v>
      </c>
      <c r="D13" s="240"/>
      <c r="E13" s="6" t="s">
        <v>3</v>
      </c>
      <c r="F13" s="8">
        <v>50600000</v>
      </c>
      <c r="G13" s="8">
        <v>0</v>
      </c>
      <c r="H13" s="8">
        <v>0</v>
      </c>
      <c r="I13" s="9">
        <f t="shared" si="0"/>
        <v>50600000</v>
      </c>
    </row>
    <row r="14" spans="1:11" x14ac:dyDescent="0.3">
      <c r="A14" s="238"/>
      <c r="B14" s="241"/>
      <c r="C14" s="240"/>
      <c r="D14" s="240"/>
      <c r="E14" s="6" t="s">
        <v>4</v>
      </c>
      <c r="F14" s="8">
        <v>51400000</v>
      </c>
      <c r="G14" s="8">
        <v>0</v>
      </c>
      <c r="H14" s="8">
        <v>0</v>
      </c>
      <c r="I14" s="9">
        <f t="shared" si="0"/>
        <v>51400000</v>
      </c>
    </row>
    <row r="15" spans="1:11" x14ac:dyDescent="0.3">
      <c r="A15" s="238"/>
      <c r="B15" s="241"/>
      <c r="C15" s="240"/>
      <c r="D15" s="240"/>
      <c r="E15" s="131" t="s">
        <v>5</v>
      </c>
      <c r="F15" s="7">
        <f>F13-F14</f>
        <v>-800000</v>
      </c>
      <c r="G15" s="7">
        <v>0</v>
      </c>
      <c r="H15" s="7">
        <f>H13-H14</f>
        <v>0</v>
      </c>
      <c r="I15" s="9">
        <f t="shared" si="0"/>
        <v>-800000</v>
      </c>
    </row>
    <row r="16" spans="1:11" x14ac:dyDescent="0.3">
      <c r="A16" s="238"/>
      <c r="B16" s="245" t="s">
        <v>2</v>
      </c>
      <c r="C16" s="245"/>
      <c r="D16" s="245"/>
      <c r="E16" s="22" t="s">
        <v>3</v>
      </c>
      <c r="F16" s="23">
        <f>F10+F13</f>
        <v>257000000</v>
      </c>
      <c r="G16" s="23">
        <f>G10+G13</f>
        <v>0</v>
      </c>
      <c r="H16" s="23">
        <f>SUM(H10,H13)</f>
        <v>0</v>
      </c>
      <c r="I16" s="24">
        <f t="shared" si="0"/>
        <v>257000000</v>
      </c>
    </row>
    <row r="17" spans="1:9" x14ac:dyDescent="0.3">
      <c r="A17" s="238"/>
      <c r="B17" s="245"/>
      <c r="C17" s="245"/>
      <c r="D17" s="245"/>
      <c r="E17" s="22" t="s">
        <v>4</v>
      </c>
      <c r="F17" s="23">
        <f>F11+F14</f>
        <v>257000000</v>
      </c>
      <c r="G17" s="23">
        <f>G11+G14</f>
        <v>0</v>
      </c>
      <c r="H17" s="23">
        <f>SUM(H11,H14)</f>
        <v>0</v>
      </c>
      <c r="I17" s="24">
        <f t="shared" si="0"/>
        <v>257000000</v>
      </c>
    </row>
    <row r="18" spans="1:9" x14ac:dyDescent="0.3">
      <c r="A18" s="238"/>
      <c r="B18" s="245"/>
      <c r="C18" s="245"/>
      <c r="D18" s="245"/>
      <c r="E18" s="130" t="s">
        <v>5</v>
      </c>
      <c r="F18" s="23">
        <f>F16-F17</f>
        <v>0</v>
      </c>
      <c r="G18" s="23">
        <f>G16-G17</f>
        <v>0</v>
      </c>
      <c r="H18" s="23">
        <f>SUM(H12,H15)</f>
        <v>0</v>
      </c>
      <c r="I18" s="24">
        <f t="shared" si="0"/>
        <v>0</v>
      </c>
    </row>
    <row r="19" spans="1:9" x14ac:dyDescent="0.3">
      <c r="A19" s="237" t="s">
        <v>85</v>
      </c>
      <c r="B19" s="240" t="s">
        <v>85</v>
      </c>
      <c r="C19" s="240" t="s">
        <v>86</v>
      </c>
      <c r="D19" s="240"/>
      <c r="E19" s="6" t="s">
        <v>3</v>
      </c>
      <c r="F19" s="7">
        <v>23481</v>
      </c>
      <c r="G19" s="8">
        <v>10241480</v>
      </c>
      <c r="H19" s="8">
        <v>0</v>
      </c>
      <c r="I19" s="9">
        <f t="shared" ref="I19:I29" si="1">F19+G19+H19</f>
        <v>10264961</v>
      </c>
    </row>
    <row r="20" spans="1:9" x14ac:dyDescent="0.3">
      <c r="A20" s="261"/>
      <c r="B20" s="252"/>
      <c r="C20" s="240"/>
      <c r="D20" s="240"/>
      <c r="E20" s="6" t="s">
        <v>4</v>
      </c>
      <c r="F20" s="7">
        <v>0</v>
      </c>
      <c r="G20" s="8">
        <v>10264961</v>
      </c>
      <c r="H20" s="8">
        <v>0</v>
      </c>
      <c r="I20" s="9">
        <f t="shared" si="1"/>
        <v>10264961</v>
      </c>
    </row>
    <row r="21" spans="1:9" x14ac:dyDescent="0.3">
      <c r="A21" s="262"/>
      <c r="B21" s="264"/>
      <c r="C21" s="240"/>
      <c r="D21" s="240"/>
      <c r="E21" s="131" t="s">
        <v>5</v>
      </c>
      <c r="F21" s="7">
        <f>F19-F20</f>
        <v>23481</v>
      </c>
      <c r="G21" s="7">
        <f>G19-G20</f>
        <v>-23481</v>
      </c>
      <c r="H21" s="7">
        <f>H19-H20</f>
        <v>0</v>
      </c>
      <c r="I21" s="9">
        <f t="shared" si="1"/>
        <v>0</v>
      </c>
    </row>
    <row r="22" spans="1:9" x14ac:dyDescent="0.3">
      <c r="A22" s="243"/>
      <c r="B22" s="245" t="s">
        <v>2</v>
      </c>
      <c r="C22" s="245"/>
      <c r="D22" s="245"/>
      <c r="E22" s="22" t="s">
        <v>3</v>
      </c>
      <c r="F22" s="23">
        <f t="shared" ref="F22:I23" si="2">F19</f>
        <v>23481</v>
      </c>
      <c r="G22" s="23">
        <f t="shared" si="2"/>
        <v>10241480</v>
      </c>
      <c r="H22" s="23">
        <f t="shared" si="2"/>
        <v>0</v>
      </c>
      <c r="I22" s="24">
        <f t="shared" si="2"/>
        <v>10264961</v>
      </c>
    </row>
    <row r="23" spans="1:9" x14ac:dyDescent="0.3">
      <c r="A23" s="261"/>
      <c r="B23" s="245"/>
      <c r="C23" s="245"/>
      <c r="D23" s="245"/>
      <c r="E23" s="22" t="s">
        <v>4</v>
      </c>
      <c r="F23" s="23">
        <f t="shared" si="2"/>
        <v>0</v>
      </c>
      <c r="G23" s="23">
        <f t="shared" si="2"/>
        <v>10264961</v>
      </c>
      <c r="H23" s="23">
        <f t="shared" si="2"/>
        <v>0</v>
      </c>
      <c r="I23" s="24">
        <f t="shared" si="2"/>
        <v>10264961</v>
      </c>
    </row>
    <row r="24" spans="1:9" x14ac:dyDescent="0.3">
      <c r="A24" s="261"/>
      <c r="B24" s="245"/>
      <c r="C24" s="245"/>
      <c r="D24" s="245"/>
      <c r="E24" s="130" t="s">
        <v>5</v>
      </c>
      <c r="F24" s="23">
        <f>F22-F23</f>
        <v>23481</v>
      </c>
      <c r="G24" s="23">
        <f t="shared" ref="G24:I24" si="3">G22-G23</f>
        <v>-23481</v>
      </c>
      <c r="H24" s="23">
        <f t="shared" si="3"/>
        <v>0</v>
      </c>
      <c r="I24" s="24">
        <f t="shared" si="3"/>
        <v>0</v>
      </c>
    </row>
    <row r="25" spans="1:9" x14ac:dyDescent="0.3">
      <c r="A25" s="260" t="s">
        <v>87</v>
      </c>
      <c r="B25" s="263" t="s">
        <v>88</v>
      </c>
      <c r="C25" s="263" t="s">
        <v>89</v>
      </c>
      <c r="D25" s="263"/>
      <c r="E25" s="1" t="s">
        <v>3</v>
      </c>
      <c r="F25" s="2">
        <v>16082</v>
      </c>
      <c r="G25" s="2">
        <v>7918</v>
      </c>
      <c r="H25" s="3">
        <v>0</v>
      </c>
      <c r="I25" s="4">
        <v>24000</v>
      </c>
    </row>
    <row r="26" spans="1:9" x14ac:dyDescent="0.3">
      <c r="A26" s="261"/>
      <c r="B26" s="252"/>
      <c r="C26" s="240"/>
      <c r="D26" s="240"/>
      <c r="E26" s="6" t="s">
        <v>4</v>
      </c>
      <c r="F26" s="7">
        <v>16082</v>
      </c>
      <c r="G26" s="7">
        <v>3120</v>
      </c>
      <c r="H26" s="8">
        <v>0</v>
      </c>
      <c r="I26" s="9">
        <v>19202</v>
      </c>
    </row>
    <row r="27" spans="1:9" x14ac:dyDescent="0.3">
      <c r="A27" s="262"/>
      <c r="B27" s="264"/>
      <c r="C27" s="240"/>
      <c r="D27" s="240"/>
      <c r="E27" s="131" t="s">
        <v>5</v>
      </c>
      <c r="F27" s="7">
        <f>F25-F26</f>
        <v>0</v>
      </c>
      <c r="G27" s="7">
        <f>G25-G26</f>
        <v>4798</v>
      </c>
      <c r="H27" s="7">
        <f>H25-H26</f>
        <v>0</v>
      </c>
      <c r="I27" s="9">
        <f>I25-I26</f>
        <v>4798</v>
      </c>
    </row>
    <row r="28" spans="1:9" x14ac:dyDescent="0.3">
      <c r="A28" s="243"/>
      <c r="B28" s="266"/>
      <c r="C28" s="240" t="s">
        <v>90</v>
      </c>
      <c r="D28" s="240"/>
      <c r="E28" s="6" t="s">
        <v>3</v>
      </c>
      <c r="F28" s="7">
        <v>0</v>
      </c>
      <c r="G28" s="7">
        <v>2880000</v>
      </c>
      <c r="H28" s="8">
        <v>0</v>
      </c>
      <c r="I28" s="9">
        <f t="shared" si="1"/>
        <v>2880000</v>
      </c>
    </row>
    <row r="29" spans="1:9" x14ac:dyDescent="0.3">
      <c r="A29" s="261"/>
      <c r="B29" s="266"/>
      <c r="C29" s="240"/>
      <c r="D29" s="240"/>
      <c r="E29" s="6" t="s">
        <v>4</v>
      </c>
      <c r="F29" s="18">
        <v>0</v>
      </c>
      <c r="G29" s="7">
        <v>2829032</v>
      </c>
      <c r="H29" s="8">
        <v>0</v>
      </c>
      <c r="I29" s="9">
        <f t="shared" si="1"/>
        <v>2829032</v>
      </c>
    </row>
    <row r="30" spans="1:9" x14ac:dyDescent="0.3">
      <c r="A30" s="261"/>
      <c r="B30" s="266"/>
      <c r="C30" s="240"/>
      <c r="D30" s="240"/>
      <c r="E30" s="131" t="s">
        <v>5</v>
      </c>
      <c r="F30" s="7">
        <f>F28-F29</f>
        <v>0</v>
      </c>
      <c r="G30" s="7">
        <f>G28-G29</f>
        <v>50968</v>
      </c>
      <c r="H30" s="7">
        <f>H28-H29</f>
        <v>0</v>
      </c>
      <c r="I30" s="9">
        <f>I28-I29</f>
        <v>50968</v>
      </c>
    </row>
    <row r="31" spans="1:9" x14ac:dyDescent="0.3">
      <c r="A31" s="261"/>
      <c r="B31" s="245" t="s">
        <v>2</v>
      </c>
      <c r="C31" s="245"/>
      <c r="D31" s="245"/>
      <c r="E31" s="22" t="s">
        <v>3</v>
      </c>
      <c r="F31" s="23">
        <f t="shared" ref="F31:I32" si="4">F25+F28</f>
        <v>16082</v>
      </c>
      <c r="G31" s="23">
        <f t="shared" si="4"/>
        <v>2887918</v>
      </c>
      <c r="H31" s="23">
        <f t="shared" si="4"/>
        <v>0</v>
      </c>
      <c r="I31" s="24">
        <f t="shared" si="4"/>
        <v>2904000</v>
      </c>
    </row>
    <row r="32" spans="1:9" x14ac:dyDescent="0.3">
      <c r="A32" s="261"/>
      <c r="B32" s="245"/>
      <c r="C32" s="245"/>
      <c r="D32" s="245"/>
      <c r="E32" s="22" t="s">
        <v>4</v>
      </c>
      <c r="F32" s="23">
        <f t="shared" si="4"/>
        <v>16082</v>
      </c>
      <c r="G32" s="23">
        <f t="shared" si="4"/>
        <v>2832152</v>
      </c>
      <c r="H32" s="23">
        <f t="shared" si="4"/>
        <v>0</v>
      </c>
      <c r="I32" s="24">
        <f t="shared" si="4"/>
        <v>2848234</v>
      </c>
    </row>
    <row r="33" spans="1:9" ht="17.25" thickBot="1" x14ac:dyDescent="0.35">
      <c r="A33" s="265"/>
      <c r="B33" s="245"/>
      <c r="C33" s="245"/>
      <c r="D33" s="245"/>
      <c r="E33" s="130" t="s">
        <v>5</v>
      </c>
      <c r="F33" s="23">
        <f>SUM(F27,F30)</f>
        <v>0</v>
      </c>
      <c r="G33" s="23">
        <f>SUM(G27,G30)</f>
        <v>55766</v>
      </c>
      <c r="H33" s="23">
        <f>SUM(H27,H30)</f>
        <v>0</v>
      </c>
      <c r="I33" s="24">
        <f>SUM(I27,I30)</f>
        <v>55766</v>
      </c>
    </row>
    <row r="34" spans="1:9" ht="18" thickTop="1" thickBot="1" x14ac:dyDescent="0.35">
      <c r="A34" s="254" t="s">
        <v>7</v>
      </c>
      <c r="B34" s="255"/>
      <c r="C34" s="255"/>
      <c r="D34" s="255"/>
      <c r="E34" s="135" t="s">
        <v>3</v>
      </c>
      <c r="F34" s="37">
        <f t="shared" ref="F34:I36" si="5">SUM(F7,F16,F22,F31)</f>
        <v>257039563</v>
      </c>
      <c r="G34" s="37">
        <f t="shared" si="5"/>
        <v>48619398</v>
      </c>
      <c r="H34" s="37">
        <f t="shared" si="5"/>
        <v>0</v>
      </c>
      <c r="I34" s="37">
        <f t="shared" si="5"/>
        <v>305658961</v>
      </c>
    </row>
    <row r="35" spans="1:9" ht="18" thickTop="1" thickBot="1" x14ac:dyDescent="0.35">
      <c r="A35" s="256"/>
      <c r="B35" s="257"/>
      <c r="C35" s="257"/>
      <c r="D35" s="257"/>
      <c r="E35" s="128" t="s">
        <v>4</v>
      </c>
      <c r="F35" s="37">
        <f t="shared" si="5"/>
        <v>257016082</v>
      </c>
      <c r="G35" s="37">
        <f t="shared" si="5"/>
        <v>50497113</v>
      </c>
      <c r="H35" s="37">
        <f t="shared" si="5"/>
        <v>0</v>
      </c>
      <c r="I35" s="37">
        <f t="shared" si="5"/>
        <v>307513195</v>
      </c>
    </row>
    <row r="36" spans="1:9" ht="18" thickTop="1" thickBot="1" x14ac:dyDescent="0.35">
      <c r="A36" s="258"/>
      <c r="B36" s="259"/>
      <c r="C36" s="259"/>
      <c r="D36" s="259"/>
      <c r="E36" s="129" t="s">
        <v>5</v>
      </c>
      <c r="F36" s="37">
        <f t="shared" si="5"/>
        <v>23481</v>
      </c>
      <c r="G36" s="37">
        <f t="shared" si="5"/>
        <v>-1877715</v>
      </c>
      <c r="H36" s="37">
        <f t="shared" si="5"/>
        <v>0</v>
      </c>
      <c r="I36" s="37">
        <f t="shared" si="5"/>
        <v>-1854234</v>
      </c>
    </row>
  </sheetData>
  <mergeCells count="28">
    <mergeCell ref="A19:A21"/>
    <mergeCell ref="B19:B21"/>
    <mergeCell ref="C19:D21"/>
    <mergeCell ref="A22:A24"/>
    <mergeCell ref="B22:D24"/>
    <mergeCell ref="A34:D36"/>
    <mergeCell ref="A25:A27"/>
    <mergeCell ref="B25:B27"/>
    <mergeCell ref="C25:D27"/>
    <mergeCell ref="A28:A33"/>
    <mergeCell ref="B28:B30"/>
    <mergeCell ref="C28:D30"/>
    <mergeCell ref="B31:D33"/>
    <mergeCell ref="A1:D1"/>
    <mergeCell ref="A10:A12"/>
    <mergeCell ref="B10:B12"/>
    <mergeCell ref="C10:D12"/>
    <mergeCell ref="A13:A18"/>
    <mergeCell ref="B13:B15"/>
    <mergeCell ref="C13:D15"/>
    <mergeCell ref="B16:D18"/>
    <mergeCell ref="A2:I2"/>
    <mergeCell ref="C3:D3"/>
    <mergeCell ref="A4:A6"/>
    <mergeCell ref="B4:B6"/>
    <mergeCell ref="C4:D6"/>
    <mergeCell ref="A7:A9"/>
    <mergeCell ref="B7:D9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9"/>
  <sheetViews>
    <sheetView view="pageBreakPreview" topLeftCell="A118" zoomScaleNormal="100" zoomScaleSheetLayoutView="100" workbookViewId="0">
      <selection activeCell="B2" sqref="B2:C2"/>
    </sheetView>
  </sheetViews>
  <sheetFormatPr defaultRowHeight="16.5" x14ac:dyDescent="0.3"/>
  <cols>
    <col min="1" max="5" width="8.625" customWidth="1"/>
    <col min="6" max="7" width="13.625" style="51" customWidth="1"/>
    <col min="8" max="8" width="7.125" bestFit="1" customWidth="1"/>
    <col min="9" max="9" width="13.625" style="51" customWidth="1"/>
  </cols>
  <sheetData>
    <row r="1" spans="1:11" s="47" customFormat="1" ht="24.95" customHeight="1" thickBot="1" x14ac:dyDescent="0.35">
      <c r="A1" s="236" t="s">
        <v>79</v>
      </c>
      <c r="B1" s="236"/>
      <c r="C1" s="236"/>
      <c r="D1" s="236"/>
      <c r="E1" s="43"/>
      <c r="F1" s="44"/>
      <c r="G1" s="45"/>
      <c r="H1" s="45"/>
      <c r="I1" s="46" t="s">
        <v>53</v>
      </c>
      <c r="K1" s="48"/>
    </row>
    <row r="2" spans="1:11" ht="24.95" customHeight="1" thickBot="1" x14ac:dyDescent="0.35">
      <c r="A2" s="293" t="s">
        <v>20</v>
      </c>
      <c r="B2" s="294"/>
      <c r="C2" s="294"/>
      <c r="D2" s="294"/>
      <c r="E2" s="294"/>
      <c r="F2" s="294"/>
      <c r="G2" s="294"/>
      <c r="H2" s="294"/>
      <c r="I2" s="295"/>
    </row>
    <row r="3" spans="1:11" ht="24.95" customHeight="1" thickBot="1" x14ac:dyDescent="0.35">
      <c r="A3" s="138" t="s">
        <v>0</v>
      </c>
      <c r="B3" s="139" t="s">
        <v>1</v>
      </c>
      <c r="C3" s="296" t="s">
        <v>21</v>
      </c>
      <c r="D3" s="297"/>
      <c r="E3" s="139" t="s">
        <v>22</v>
      </c>
      <c r="F3" s="140" t="s">
        <v>29</v>
      </c>
      <c r="G3" s="140" t="s">
        <v>23</v>
      </c>
      <c r="H3" s="141" t="s">
        <v>24</v>
      </c>
      <c r="I3" s="142" t="s">
        <v>2</v>
      </c>
    </row>
    <row r="4" spans="1:11" x14ac:dyDescent="0.3">
      <c r="A4" s="298" t="s">
        <v>8</v>
      </c>
      <c r="B4" s="300" t="s">
        <v>9</v>
      </c>
      <c r="C4" s="301" t="s">
        <v>10</v>
      </c>
      <c r="D4" s="301"/>
      <c r="E4" s="57" t="s">
        <v>3</v>
      </c>
      <c r="F4" s="58">
        <v>175529740</v>
      </c>
      <c r="G4" s="58">
        <v>551260</v>
      </c>
      <c r="H4" s="59">
        <v>0</v>
      </c>
      <c r="I4" s="60">
        <f t="shared" ref="I4:I120" si="0">F4+G4+H4</f>
        <v>176081000</v>
      </c>
    </row>
    <row r="5" spans="1:11" x14ac:dyDescent="0.3">
      <c r="A5" s="299"/>
      <c r="B5" s="290"/>
      <c r="C5" s="289"/>
      <c r="D5" s="289"/>
      <c r="E5" s="54" t="s">
        <v>4</v>
      </c>
      <c r="F5" s="16">
        <v>175529740</v>
      </c>
      <c r="G5" s="16">
        <v>0</v>
      </c>
      <c r="H5" s="61">
        <v>0</v>
      </c>
      <c r="I5" s="55">
        <f t="shared" si="0"/>
        <v>175529740</v>
      </c>
    </row>
    <row r="6" spans="1:11" x14ac:dyDescent="0.3">
      <c r="A6" s="299"/>
      <c r="B6" s="290"/>
      <c r="C6" s="289"/>
      <c r="D6" s="289"/>
      <c r="E6" s="133" t="s">
        <v>5</v>
      </c>
      <c r="F6" s="16">
        <f>F4-F5</f>
        <v>0</v>
      </c>
      <c r="G6" s="16">
        <f t="shared" ref="G6:I6" si="1">G4-G5</f>
        <v>551260</v>
      </c>
      <c r="H6" s="16">
        <f t="shared" si="1"/>
        <v>0</v>
      </c>
      <c r="I6" s="55">
        <f t="shared" si="1"/>
        <v>551260</v>
      </c>
    </row>
    <row r="7" spans="1:11" x14ac:dyDescent="0.3">
      <c r="A7" s="62"/>
      <c r="B7" s="290"/>
      <c r="C7" s="289" t="s">
        <v>31</v>
      </c>
      <c r="D7" s="289"/>
      <c r="E7" s="54" t="s">
        <v>3</v>
      </c>
      <c r="F7" s="16">
        <v>14259080</v>
      </c>
      <c r="G7" s="16">
        <v>5108120</v>
      </c>
      <c r="H7" s="61">
        <v>0</v>
      </c>
      <c r="I7" s="55">
        <f t="shared" si="0"/>
        <v>19367200</v>
      </c>
    </row>
    <row r="8" spans="1:11" x14ac:dyDescent="0.3">
      <c r="A8" s="62"/>
      <c r="B8" s="290"/>
      <c r="C8" s="289"/>
      <c r="D8" s="289"/>
      <c r="E8" s="54" t="s">
        <v>4</v>
      </c>
      <c r="F8" s="16">
        <v>14259080</v>
      </c>
      <c r="G8" s="16">
        <v>5063400</v>
      </c>
      <c r="H8" s="61">
        <v>0</v>
      </c>
      <c r="I8" s="55">
        <f t="shared" si="0"/>
        <v>19322480</v>
      </c>
    </row>
    <row r="9" spans="1:11" x14ac:dyDescent="0.3">
      <c r="A9" s="62"/>
      <c r="B9" s="290"/>
      <c r="C9" s="289"/>
      <c r="D9" s="289"/>
      <c r="E9" s="133" t="s">
        <v>5</v>
      </c>
      <c r="F9" s="16">
        <f>F7-F8</f>
        <v>0</v>
      </c>
      <c r="G9" s="16">
        <f t="shared" ref="G9:I9" si="2">G7-G8</f>
        <v>44720</v>
      </c>
      <c r="H9" s="16">
        <f t="shared" si="2"/>
        <v>0</v>
      </c>
      <c r="I9" s="55">
        <f t="shared" si="2"/>
        <v>44720</v>
      </c>
    </row>
    <row r="10" spans="1:11" ht="16.5" customHeight="1" x14ac:dyDescent="0.3">
      <c r="A10" s="62"/>
      <c r="B10" s="290"/>
      <c r="C10" s="291" t="s">
        <v>32</v>
      </c>
      <c r="D10" s="291"/>
      <c r="E10" s="54" t="s">
        <v>3</v>
      </c>
      <c r="F10" s="16">
        <v>16239310</v>
      </c>
      <c r="G10" s="16">
        <v>94850</v>
      </c>
      <c r="H10" s="61">
        <v>0</v>
      </c>
      <c r="I10" s="55">
        <f t="shared" si="0"/>
        <v>16334160</v>
      </c>
    </row>
    <row r="11" spans="1:11" x14ac:dyDescent="0.3">
      <c r="A11" s="62"/>
      <c r="B11" s="290"/>
      <c r="C11" s="291"/>
      <c r="D11" s="291"/>
      <c r="E11" s="54" t="s">
        <v>4</v>
      </c>
      <c r="F11" s="16">
        <v>16239310</v>
      </c>
      <c r="G11" s="16">
        <v>0</v>
      </c>
      <c r="H11" s="61">
        <v>0</v>
      </c>
      <c r="I11" s="55">
        <f t="shared" si="0"/>
        <v>16239310</v>
      </c>
    </row>
    <row r="12" spans="1:11" x14ac:dyDescent="0.3">
      <c r="A12" s="62"/>
      <c r="B12" s="290"/>
      <c r="C12" s="291"/>
      <c r="D12" s="291"/>
      <c r="E12" s="133" t="s">
        <v>5</v>
      </c>
      <c r="F12" s="16">
        <f>F10-F11</f>
        <v>0</v>
      </c>
      <c r="G12" s="16">
        <f t="shared" ref="G12:I12" si="3">G10-G11</f>
        <v>94850</v>
      </c>
      <c r="H12" s="16">
        <f t="shared" si="3"/>
        <v>0</v>
      </c>
      <c r="I12" s="55">
        <f t="shared" si="3"/>
        <v>94850</v>
      </c>
    </row>
    <row r="13" spans="1:11" ht="16.5" customHeight="1" x14ac:dyDescent="0.3">
      <c r="A13" s="62"/>
      <c r="B13" s="290"/>
      <c r="C13" s="289" t="s">
        <v>33</v>
      </c>
      <c r="D13" s="289"/>
      <c r="E13" s="54" t="s">
        <v>3</v>
      </c>
      <c r="F13" s="16">
        <v>17281240</v>
      </c>
      <c r="G13" s="16">
        <v>391360</v>
      </c>
      <c r="H13" s="61">
        <v>0</v>
      </c>
      <c r="I13" s="55">
        <f t="shared" si="0"/>
        <v>17672600</v>
      </c>
    </row>
    <row r="14" spans="1:11" x14ac:dyDescent="0.3">
      <c r="A14" s="62"/>
      <c r="B14" s="290"/>
      <c r="C14" s="289"/>
      <c r="D14" s="289"/>
      <c r="E14" s="54" t="s">
        <v>4</v>
      </c>
      <c r="F14" s="16">
        <v>17281240</v>
      </c>
      <c r="G14" s="16">
        <v>0</v>
      </c>
      <c r="H14" s="61">
        <v>0</v>
      </c>
      <c r="I14" s="55">
        <f t="shared" si="0"/>
        <v>17281240</v>
      </c>
    </row>
    <row r="15" spans="1:11" x14ac:dyDescent="0.3">
      <c r="A15" s="62"/>
      <c r="B15" s="290"/>
      <c r="C15" s="289"/>
      <c r="D15" s="289"/>
      <c r="E15" s="133" t="s">
        <v>5</v>
      </c>
      <c r="F15" s="16">
        <f>F13-F14</f>
        <v>0</v>
      </c>
      <c r="G15" s="16">
        <f>G13-G14</f>
        <v>391360</v>
      </c>
      <c r="H15" s="16">
        <f t="shared" ref="H15:I15" si="4">H13-H14</f>
        <v>0</v>
      </c>
      <c r="I15" s="55">
        <f t="shared" si="4"/>
        <v>391360</v>
      </c>
    </row>
    <row r="16" spans="1:11" ht="16.5" customHeight="1" x14ac:dyDescent="0.3">
      <c r="A16" s="62"/>
      <c r="B16" s="290"/>
      <c r="C16" s="289" t="s">
        <v>47</v>
      </c>
      <c r="D16" s="289"/>
      <c r="E16" s="54" t="s">
        <v>3</v>
      </c>
      <c r="F16" s="16">
        <v>0</v>
      </c>
      <c r="G16" s="16">
        <v>190000</v>
      </c>
      <c r="H16" s="61">
        <v>0</v>
      </c>
      <c r="I16" s="55">
        <f t="shared" si="0"/>
        <v>190000</v>
      </c>
    </row>
    <row r="17" spans="1:9" x14ac:dyDescent="0.3">
      <c r="A17" s="62"/>
      <c r="B17" s="290"/>
      <c r="C17" s="289"/>
      <c r="D17" s="289"/>
      <c r="E17" s="54" t="s">
        <v>4</v>
      </c>
      <c r="F17" s="16">
        <v>0</v>
      </c>
      <c r="G17" s="16">
        <v>90000</v>
      </c>
      <c r="H17" s="61">
        <v>0</v>
      </c>
      <c r="I17" s="55">
        <f t="shared" si="0"/>
        <v>90000</v>
      </c>
    </row>
    <row r="18" spans="1:9" x14ac:dyDescent="0.3">
      <c r="A18" s="62"/>
      <c r="B18" s="290"/>
      <c r="C18" s="289"/>
      <c r="D18" s="289"/>
      <c r="E18" s="133" t="s">
        <v>5</v>
      </c>
      <c r="F18" s="16">
        <f>F16-F17</f>
        <v>0</v>
      </c>
      <c r="G18" s="16">
        <f t="shared" ref="G18:I18" si="5">G16-G17</f>
        <v>100000</v>
      </c>
      <c r="H18" s="16">
        <f t="shared" si="5"/>
        <v>0</v>
      </c>
      <c r="I18" s="55">
        <f t="shared" si="5"/>
        <v>100000</v>
      </c>
    </row>
    <row r="19" spans="1:9" x14ac:dyDescent="0.3">
      <c r="A19" s="62"/>
      <c r="B19" s="290"/>
      <c r="C19" s="292" t="s">
        <v>25</v>
      </c>
      <c r="D19" s="292"/>
      <c r="E19" s="25" t="s">
        <v>3</v>
      </c>
      <c r="F19" s="26">
        <f t="shared" ref="F19:I21" si="6">F13+F16+F10+F7+F4</f>
        <v>223309370</v>
      </c>
      <c r="G19" s="26">
        <f t="shared" si="6"/>
        <v>6335590</v>
      </c>
      <c r="H19" s="26">
        <f t="shared" si="6"/>
        <v>0</v>
      </c>
      <c r="I19" s="28">
        <f t="shared" si="6"/>
        <v>229644960</v>
      </c>
    </row>
    <row r="20" spans="1:9" x14ac:dyDescent="0.3">
      <c r="A20" s="62"/>
      <c r="B20" s="290"/>
      <c r="C20" s="292"/>
      <c r="D20" s="292"/>
      <c r="E20" s="25" t="s">
        <v>4</v>
      </c>
      <c r="F20" s="26">
        <f t="shared" si="6"/>
        <v>223309370</v>
      </c>
      <c r="G20" s="26">
        <f t="shared" si="6"/>
        <v>5153400</v>
      </c>
      <c r="H20" s="26">
        <f t="shared" si="6"/>
        <v>0</v>
      </c>
      <c r="I20" s="28">
        <f t="shared" si="6"/>
        <v>228462770</v>
      </c>
    </row>
    <row r="21" spans="1:9" x14ac:dyDescent="0.3">
      <c r="A21" s="62"/>
      <c r="B21" s="56"/>
      <c r="C21" s="292"/>
      <c r="D21" s="292"/>
      <c r="E21" s="136" t="s">
        <v>5</v>
      </c>
      <c r="F21" s="26">
        <f t="shared" si="6"/>
        <v>0</v>
      </c>
      <c r="G21" s="26">
        <f t="shared" si="6"/>
        <v>1182190</v>
      </c>
      <c r="H21" s="26">
        <f t="shared" si="6"/>
        <v>0</v>
      </c>
      <c r="I21" s="28">
        <f t="shared" si="6"/>
        <v>1182190</v>
      </c>
    </row>
    <row r="22" spans="1:9" ht="16.5" customHeight="1" x14ac:dyDescent="0.3">
      <c r="A22" s="62"/>
      <c r="B22" s="287" t="s">
        <v>34</v>
      </c>
      <c r="C22" s="289" t="s">
        <v>11</v>
      </c>
      <c r="D22" s="289"/>
      <c r="E22" s="54" t="s">
        <v>3</v>
      </c>
      <c r="F22" s="16">
        <v>0</v>
      </c>
      <c r="G22" s="16">
        <v>320000</v>
      </c>
      <c r="H22" s="61"/>
      <c r="I22" s="55">
        <f t="shared" si="0"/>
        <v>320000</v>
      </c>
    </row>
    <row r="23" spans="1:9" x14ac:dyDescent="0.3">
      <c r="A23" s="62"/>
      <c r="B23" s="288"/>
      <c r="C23" s="289"/>
      <c r="D23" s="289"/>
      <c r="E23" s="54" t="s">
        <v>4</v>
      </c>
      <c r="F23" s="16">
        <v>0</v>
      </c>
      <c r="G23" s="16">
        <v>215000</v>
      </c>
      <c r="H23" s="61"/>
      <c r="I23" s="55">
        <f t="shared" si="0"/>
        <v>215000</v>
      </c>
    </row>
    <row r="24" spans="1:9" x14ac:dyDescent="0.3">
      <c r="A24" s="62"/>
      <c r="B24" s="288"/>
      <c r="C24" s="289"/>
      <c r="D24" s="289"/>
      <c r="E24" s="133" t="s">
        <v>5</v>
      </c>
      <c r="F24" s="16">
        <f>F22-F23</f>
        <v>0</v>
      </c>
      <c r="G24" s="16">
        <f>G22-G23</f>
        <v>105000</v>
      </c>
      <c r="H24" s="61">
        <f>H22-H23</f>
        <v>0</v>
      </c>
      <c r="I24" s="55">
        <f t="shared" si="0"/>
        <v>105000</v>
      </c>
    </row>
    <row r="25" spans="1:9" x14ac:dyDescent="0.3">
      <c r="A25" s="11"/>
      <c r="B25" s="56" t="s">
        <v>26</v>
      </c>
      <c r="C25" s="289" t="s">
        <v>12</v>
      </c>
      <c r="D25" s="289"/>
      <c r="E25" s="54" t="s">
        <v>3</v>
      </c>
      <c r="F25" s="16">
        <v>0</v>
      </c>
      <c r="G25" s="16">
        <v>800000</v>
      </c>
      <c r="H25" s="61">
        <v>0</v>
      </c>
      <c r="I25" s="55">
        <f t="shared" si="0"/>
        <v>800000</v>
      </c>
    </row>
    <row r="26" spans="1:9" x14ac:dyDescent="0.3">
      <c r="A26" s="11"/>
      <c r="B26" s="56"/>
      <c r="C26" s="289"/>
      <c r="D26" s="289"/>
      <c r="E26" s="54" t="s">
        <v>4</v>
      </c>
      <c r="F26" s="16">
        <v>0</v>
      </c>
      <c r="G26" s="16">
        <v>595550</v>
      </c>
      <c r="H26" s="61">
        <v>0</v>
      </c>
      <c r="I26" s="55">
        <f t="shared" si="0"/>
        <v>595550</v>
      </c>
    </row>
    <row r="27" spans="1:9" x14ac:dyDescent="0.3">
      <c r="A27" s="11"/>
      <c r="B27" s="56"/>
      <c r="C27" s="289"/>
      <c r="D27" s="289"/>
      <c r="E27" s="133" t="s">
        <v>5</v>
      </c>
      <c r="F27" s="16">
        <f>F25-F26</f>
        <v>0</v>
      </c>
      <c r="G27" s="16">
        <f>G25-G26</f>
        <v>204450</v>
      </c>
      <c r="H27" s="61">
        <f>H25-H26</f>
        <v>0</v>
      </c>
      <c r="I27" s="55">
        <f t="shared" si="0"/>
        <v>204450</v>
      </c>
    </row>
    <row r="28" spans="1:9" x14ac:dyDescent="0.3">
      <c r="A28" s="11"/>
      <c r="B28" s="317"/>
      <c r="C28" s="292" t="s">
        <v>25</v>
      </c>
      <c r="D28" s="292"/>
      <c r="E28" s="25" t="s">
        <v>3</v>
      </c>
      <c r="F28" s="26">
        <f t="shared" ref="F28:G30" si="7">F22+F25</f>
        <v>0</v>
      </c>
      <c r="G28" s="26">
        <f t="shared" si="7"/>
        <v>1120000</v>
      </c>
      <c r="H28" s="27">
        <v>0</v>
      </c>
      <c r="I28" s="28">
        <f t="shared" si="0"/>
        <v>1120000</v>
      </c>
    </row>
    <row r="29" spans="1:9" x14ac:dyDescent="0.3">
      <c r="A29" s="11"/>
      <c r="B29" s="317"/>
      <c r="C29" s="292"/>
      <c r="D29" s="292"/>
      <c r="E29" s="25" t="s">
        <v>4</v>
      </c>
      <c r="F29" s="26">
        <f t="shared" si="7"/>
        <v>0</v>
      </c>
      <c r="G29" s="26">
        <f t="shared" si="7"/>
        <v>810550</v>
      </c>
      <c r="H29" s="27">
        <v>0</v>
      </c>
      <c r="I29" s="28">
        <f t="shared" si="0"/>
        <v>810550</v>
      </c>
    </row>
    <row r="30" spans="1:9" x14ac:dyDescent="0.3">
      <c r="A30" s="13"/>
      <c r="B30" s="318"/>
      <c r="C30" s="292"/>
      <c r="D30" s="292"/>
      <c r="E30" s="136" t="s">
        <v>5</v>
      </c>
      <c r="F30" s="26">
        <f t="shared" si="7"/>
        <v>0</v>
      </c>
      <c r="G30" s="26">
        <f t="shared" si="7"/>
        <v>309450</v>
      </c>
      <c r="H30" s="27">
        <v>0</v>
      </c>
      <c r="I30" s="28">
        <f t="shared" si="0"/>
        <v>309450</v>
      </c>
    </row>
    <row r="31" spans="1:9" x14ac:dyDescent="0.3">
      <c r="A31" s="11"/>
      <c r="B31" s="63" t="s">
        <v>35</v>
      </c>
      <c r="C31" s="289" t="s">
        <v>14</v>
      </c>
      <c r="D31" s="289"/>
      <c r="E31" s="54" t="s">
        <v>3</v>
      </c>
      <c r="F31" s="16">
        <v>195000</v>
      </c>
      <c r="G31" s="16">
        <v>205000</v>
      </c>
      <c r="H31" s="61">
        <v>0</v>
      </c>
      <c r="I31" s="55">
        <f t="shared" si="0"/>
        <v>400000</v>
      </c>
    </row>
    <row r="32" spans="1:9" x14ac:dyDescent="0.3">
      <c r="A32" s="11"/>
      <c r="B32" s="56"/>
      <c r="C32" s="289"/>
      <c r="D32" s="289"/>
      <c r="E32" s="54" t="s">
        <v>4</v>
      </c>
      <c r="F32" s="16">
        <v>195000</v>
      </c>
      <c r="G32" s="16">
        <v>189300</v>
      </c>
      <c r="H32" s="61">
        <v>0</v>
      </c>
      <c r="I32" s="55">
        <f t="shared" si="0"/>
        <v>384300</v>
      </c>
    </row>
    <row r="33" spans="1:9" x14ac:dyDescent="0.3">
      <c r="A33" s="11"/>
      <c r="B33" s="56"/>
      <c r="C33" s="289"/>
      <c r="D33" s="289"/>
      <c r="E33" s="133" t="s">
        <v>5</v>
      </c>
      <c r="F33" s="16">
        <f>F31-F32</f>
        <v>0</v>
      </c>
      <c r="G33" s="16">
        <f t="shared" ref="G33:I33" si="8">G31-G32</f>
        <v>15700</v>
      </c>
      <c r="H33" s="16">
        <f t="shared" si="8"/>
        <v>0</v>
      </c>
      <c r="I33" s="55">
        <f t="shared" si="8"/>
        <v>15700</v>
      </c>
    </row>
    <row r="34" spans="1:9" ht="16.5" customHeight="1" x14ac:dyDescent="0.3">
      <c r="A34" s="11"/>
      <c r="B34" s="56" t="s">
        <v>26</v>
      </c>
      <c r="C34" s="291" t="s">
        <v>36</v>
      </c>
      <c r="D34" s="291"/>
      <c r="E34" s="54" t="s">
        <v>3</v>
      </c>
      <c r="F34" s="16">
        <v>4244068</v>
      </c>
      <c r="G34" s="16">
        <v>4639932</v>
      </c>
      <c r="H34" s="61">
        <v>0</v>
      </c>
      <c r="I34" s="55">
        <f t="shared" si="0"/>
        <v>8884000</v>
      </c>
    </row>
    <row r="35" spans="1:9" x14ac:dyDescent="0.3">
      <c r="A35" s="11"/>
      <c r="B35" s="56"/>
      <c r="C35" s="291"/>
      <c r="D35" s="291"/>
      <c r="E35" s="54" t="s">
        <v>4</v>
      </c>
      <c r="F35" s="16">
        <v>4244068</v>
      </c>
      <c r="G35" s="16">
        <v>5105052</v>
      </c>
      <c r="H35" s="61">
        <v>0</v>
      </c>
      <c r="I35" s="55">
        <f t="shared" si="0"/>
        <v>9349120</v>
      </c>
    </row>
    <row r="36" spans="1:9" x14ac:dyDescent="0.3">
      <c r="A36" s="11"/>
      <c r="B36" s="56"/>
      <c r="C36" s="291"/>
      <c r="D36" s="291"/>
      <c r="E36" s="133" t="s">
        <v>5</v>
      </c>
      <c r="F36" s="16">
        <f>F34-F35</f>
        <v>0</v>
      </c>
      <c r="G36" s="16">
        <f t="shared" ref="G36:H36" si="9">G34-G35</f>
        <v>-465120</v>
      </c>
      <c r="H36" s="16">
        <f t="shared" si="9"/>
        <v>0</v>
      </c>
      <c r="I36" s="55">
        <f>I34-I35</f>
        <v>-465120</v>
      </c>
    </row>
    <row r="37" spans="1:9" x14ac:dyDescent="0.3">
      <c r="A37" s="11"/>
      <c r="B37" s="56"/>
      <c r="C37" s="289" t="s">
        <v>15</v>
      </c>
      <c r="D37" s="289"/>
      <c r="E37" s="54" t="s">
        <v>3</v>
      </c>
      <c r="F37" s="16">
        <v>7010800</v>
      </c>
      <c r="G37" s="16">
        <v>7389200</v>
      </c>
      <c r="H37" s="61">
        <v>0</v>
      </c>
      <c r="I37" s="55">
        <f t="shared" si="0"/>
        <v>14400000</v>
      </c>
    </row>
    <row r="38" spans="1:9" x14ac:dyDescent="0.3">
      <c r="A38" s="11"/>
      <c r="B38" s="56"/>
      <c r="C38" s="289"/>
      <c r="D38" s="289"/>
      <c r="E38" s="54" t="s">
        <v>4</v>
      </c>
      <c r="F38" s="16">
        <v>7010800</v>
      </c>
      <c r="G38" s="16">
        <v>6841761</v>
      </c>
      <c r="H38" s="61">
        <v>0</v>
      </c>
      <c r="I38" s="55">
        <f t="shared" si="0"/>
        <v>13852561</v>
      </c>
    </row>
    <row r="39" spans="1:9" x14ac:dyDescent="0.3">
      <c r="A39" s="11"/>
      <c r="B39" s="56"/>
      <c r="C39" s="289"/>
      <c r="D39" s="289"/>
      <c r="E39" s="133" t="s">
        <v>5</v>
      </c>
      <c r="F39" s="16">
        <f>F37-F38</f>
        <v>0</v>
      </c>
      <c r="G39" s="16">
        <f>G37-G38</f>
        <v>547439</v>
      </c>
      <c r="H39" s="61">
        <f>H37-H38</f>
        <v>0</v>
      </c>
      <c r="I39" s="55">
        <f t="shared" si="0"/>
        <v>547439</v>
      </c>
    </row>
    <row r="40" spans="1:9" ht="16.5" customHeight="1" x14ac:dyDescent="0.3">
      <c r="A40" s="11"/>
      <c r="B40" s="56"/>
      <c r="C40" s="289" t="s">
        <v>16</v>
      </c>
      <c r="D40" s="289"/>
      <c r="E40" s="54" t="s">
        <v>3</v>
      </c>
      <c r="F40" s="16">
        <v>711940</v>
      </c>
      <c r="G40" s="16">
        <v>4549740</v>
      </c>
      <c r="H40" s="61">
        <v>0</v>
      </c>
      <c r="I40" s="55">
        <f t="shared" si="0"/>
        <v>5261680</v>
      </c>
    </row>
    <row r="41" spans="1:9" x14ac:dyDescent="0.3">
      <c r="A41" s="11"/>
      <c r="B41" s="56"/>
      <c r="C41" s="289"/>
      <c r="D41" s="289"/>
      <c r="E41" s="54" t="s">
        <v>4</v>
      </c>
      <c r="F41" s="16">
        <v>711940</v>
      </c>
      <c r="G41" s="16">
        <v>4018020</v>
      </c>
      <c r="H41" s="61">
        <v>0</v>
      </c>
      <c r="I41" s="55">
        <f t="shared" si="0"/>
        <v>4729960</v>
      </c>
    </row>
    <row r="42" spans="1:9" x14ac:dyDescent="0.3">
      <c r="A42" s="11"/>
      <c r="B42" s="56"/>
      <c r="C42" s="289"/>
      <c r="D42" s="289"/>
      <c r="E42" s="133" t="s">
        <v>5</v>
      </c>
      <c r="F42" s="16">
        <f>F40-F41</f>
        <v>0</v>
      </c>
      <c r="G42" s="16">
        <f>G40-G41</f>
        <v>531720</v>
      </c>
      <c r="H42" s="61">
        <f>H40-H41</f>
        <v>0</v>
      </c>
      <c r="I42" s="55">
        <f t="shared" si="0"/>
        <v>531720</v>
      </c>
    </row>
    <row r="43" spans="1:9" x14ac:dyDescent="0.3">
      <c r="A43" s="11"/>
      <c r="B43" s="56"/>
      <c r="C43" s="289" t="s">
        <v>17</v>
      </c>
      <c r="D43" s="289"/>
      <c r="E43" s="54" t="s">
        <v>3</v>
      </c>
      <c r="F43" s="16">
        <v>4708152</v>
      </c>
      <c r="G43" s="16">
        <v>3131848</v>
      </c>
      <c r="H43" s="61">
        <v>0</v>
      </c>
      <c r="I43" s="55">
        <f t="shared" si="0"/>
        <v>7840000</v>
      </c>
    </row>
    <row r="44" spans="1:9" x14ac:dyDescent="0.3">
      <c r="A44" s="11"/>
      <c r="B44" s="56"/>
      <c r="C44" s="289"/>
      <c r="D44" s="289"/>
      <c r="E44" s="54" t="s">
        <v>4</v>
      </c>
      <c r="F44" s="16">
        <v>4708152</v>
      </c>
      <c r="G44" s="16">
        <v>2941000</v>
      </c>
      <c r="H44" s="61">
        <v>0</v>
      </c>
      <c r="I44" s="55">
        <f t="shared" si="0"/>
        <v>7649152</v>
      </c>
    </row>
    <row r="45" spans="1:9" x14ac:dyDescent="0.3">
      <c r="A45" s="13"/>
      <c r="B45" s="64"/>
      <c r="C45" s="289"/>
      <c r="D45" s="289"/>
      <c r="E45" s="133" t="s">
        <v>5</v>
      </c>
      <c r="F45" s="16">
        <f>F43-F44</f>
        <v>0</v>
      </c>
      <c r="G45" s="16">
        <f>G43-G44</f>
        <v>190848</v>
      </c>
      <c r="H45" s="61">
        <f>H43-H44</f>
        <v>0</v>
      </c>
      <c r="I45" s="55">
        <f t="shared" si="0"/>
        <v>190848</v>
      </c>
    </row>
    <row r="46" spans="1:9" ht="17.25" customHeight="1" x14ac:dyDescent="0.3">
      <c r="A46" s="67"/>
      <c r="B46" s="68"/>
      <c r="C46" s="267" t="s">
        <v>18</v>
      </c>
      <c r="D46" s="268"/>
      <c r="E46" s="10" t="s">
        <v>3</v>
      </c>
      <c r="F46" s="7">
        <v>867650</v>
      </c>
      <c r="G46" s="7">
        <v>4759350</v>
      </c>
      <c r="H46" s="8">
        <v>0</v>
      </c>
      <c r="I46" s="9">
        <f t="shared" si="0"/>
        <v>5627000</v>
      </c>
    </row>
    <row r="47" spans="1:9" x14ac:dyDescent="0.3">
      <c r="A47" s="11"/>
      <c r="B47" s="19"/>
      <c r="C47" s="269"/>
      <c r="D47" s="270"/>
      <c r="E47" s="10" t="s">
        <v>4</v>
      </c>
      <c r="F47" s="7">
        <v>867650</v>
      </c>
      <c r="G47" s="7">
        <v>4704950</v>
      </c>
      <c r="H47" s="8">
        <v>0</v>
      </c>
      <c r="I47" s="4">
        <f t="shared" si="0"/>
        <v>5572600</v>
      </c>
    </row>
    <row r="48" spans="1:9" x14ac:dyDescent="0.3">
      <c r="A48" s="11"/>
      <c r="B48" s="19"/>
      <c r="C48" s="271"/>
      <c r="D48" s="272"/>
      <c r="E48" s="36" t="s">
        <v>5</v>
      </c>
      <c r="F48" s="7">
        <f>F46-F47</f>
        <v>0</v>
      </c>
      <c r="G48" s="7">
        <f>G46-G47</f>
        <v>54400</v>
      </c>
      <c r="H48" s="7">
        <f>H46-H47</f>
        <v>0</v>
      </c>
      <c r="I48" s="4">
        <f t="shared" si="0"/>
        <v>54400</v>
      </c>
    </row>
    <row r="49" spans="1:9" x14ac:dyDescent="0.3">
      <c r="A49" s="11"/>
      <c r="B49" s="19"/>
      <c r="C49" s="273" t="s">
        <v>25</v>
      </c>
      <c r="D49" s="274"/>
      <c r="E49" s="29" t="s">
        <v>3</v>
      </c>
      <c r="F49" s="26">
        <f t="shared" ref="F49:H50" si="10">F31+F34+F37+F40+F43+F46</f>
        <v>17737610</v>
      </c>
      <c r="G49" s="26">
        <f t="shared" si="10"/>
        <v>24675070</v>
      </c>
      <c r="H49" s="27">
        <f t="shared" si="10"/>
        <v>0</v>
      </c>
      <c r="I49" s="28">
        <f>F49+G49+H49</f>
        <v>42412680</v>
      </c>
    </row>
    <row r="50" spans="1:9" x14ac:dyDescent="0.3">
      <c r="A50" s="11"/>
      <c r="B50" s="19"/>
      <c r="C50" s="275"/>
      <c r="D50" s="276"/>
      <c r="E50" s="29" t="s">
        <v>4</v>
      </c>
      <c r="F50" s="26">
        <f t="shared" si="10"/>
        <v>17737610</v>
      </c>
      <c r="G50" s="26">
        <f t="shared" si="10"/>
        <v>23800083</v>
      </c>
      <c r="H50" s="27">
        <f t="shared" si="10"/>
        <v>0</v>
      </c>
      <c r="I50" s="28">
        <f t="shared" si="0"/>
        <v>41537693</v>
      </c>
    </row>
    <row r="51" spans="1:9" x14ac:dyDescent="0.3">
      <c r="A51" s="11"/>
      <c r="B51" s="20"/>
      <c r="C51" s="277"/>
      <c r="D51" s="278"/>
      <c r="E51" s="30" t="s">
        <v>5</v>
      </c>
      <c r="F51" s="49">
        <f>F33+F36+F39+F42+F45+F48</f>
        <v>0</v>
      </c>
      <c r="G51" s="49">
        <f>G33+G36+G39+G42+G45+G48</f>
        <v>874987</v>
      </c>
      <c r="H51" s="49">
        <f t="shared" ref="H51:I51" si="11">H33+H36+H39+H42+H45+H48</f>
        <v>0</v>
      </c>
      <c r="I51" s="69">
        <f t="shared" si="11"/>
        <v>874987</v>
      </c>
    </row>
    <row r="52" spans="1:9" x14ac:dyDescent="0.3">
      <c r="A52" s="11"/>
      <c r="B52" s="308" t="s">
        <v>27</v>
      </c>
      <c r="C52" s="309"/>
      <c r="D52" s="310"/>
      <c r="E52" s="31" t="s">
        <v>3</v>
      </c>
      <c r="F52" s="23">
        <f t="shared" ref="F52:G54" si="12">F19+F28+F49</f>
        <v>241046980</v>
      </c>
      <c r="G52" s="23">
        <f t="shared" si="12"/>
        <v>32130660</v>
      </c>
      <c r="H52" s="32">
        <v>0</v>
      </c>
      <c r="I52" s="24">
        <f>G52+F52+H52</f>
        <v>273177640</v>
      </c>
    </row>
    <row r="53" spans="1:9" x14ac:dyDescent="0.3">
      <c r="A53" s="11"/>
      <c r="B53" s="311"/>
      <c r="C53" s="312"/>
      <c r="D53" s="313"/>
      <c r="E53" s="31" t="s">
        <v>4</v>
      </c>
      <c r="F53" s="23">
        <f t="shared" si="12"/>
        <v>241046980</v>
      </c>
      <c r="G53" s="23">
        <f t="shared" si="12"/>
        <v>29764033</v>
      </c>
      <c r="H53" s="32">
        <v>0</v>
      </c>
      <c r="I53" s="24">
        <f>G53+F53+H53</f>
        <v>270811013</v>
      </c>
    </row>
    <row r="54" spans="1:9" x14ac:dyDescent="0.3">
      <c r="A54" s="13"/>
      <c r="B54" s="314"/>
      <c r="C54" s="315"/>
      <c r="D54" s="316"/>
      <c r="E54" s="119" t="s">
        <v>5</v>
      </c>
      <c r="F54" s="23">
        <f t="shared" si="12"/>
        <v>0</v>
      </c>
      <c r="G54" s="23">
        <f>G21+G30+G51</f>
        <v>2366627</v>
      </c>
      <c r="H54" s="32">
        <v>0</v>
      </c>
      <c r="I54" s="24">
        <f>G54+F54+H54</f>
        <v>2366627</v>
      </c>
    </row>
    <row r="55" spans="1:9" ht="17.25" customHeight="1" x14ac:dyDescent="0.3">
      <c r="A55" s="322" t="s">
        <v>73</v>
      </c>
      <c r="B55" s="287" t="s">
        <v>72</v>
      </c>
      <c r="C55" s="279" t="s">
        <v>91</v>
      </c>
      <c r="D55" s="280"/>
      <c r="E55" s="54" t="s">
        <v>3</v>
      </c>
      <c r="F55" s="16">
        <v>0</v>
      </c>
      <c r="G55" s="16">
        <v>400000</v>
      </c>
      <c r="H55" s="61">
        <v>0</v>
      </c>
      <c r="I55" s="55">
        <f t="shared" ref="I55:I57" si="13">F55+G55+H55</f>
        <v>400000</v>
      </c>
    </row>
    <row r="56" spans="1:9" x14ac:dyDescent="0.3">
      <c r="A56" s="323"/>
      <c r="B56" s="288"/>
      <c r="C56" s="281"/>
      <c r="D56" s="282"/>
      <c r="E56" s="54" t="s">
        <v>4</v>
      </c>
      <c r="F56" s="16">
        <v>0</v>
      </c>
      <c r="G56" s="16">
        <v>347040</v>
      </c>
      <c r="H56" s="61">
        <v>0</v>
      </c>
      <c r="I56" s="55">
        <f t="shared" si="13"/>
        <v>347040</v>
      </c>
    </row>
    <row r="57" spans="1:9" x14ac:dyDescent="0.3">
      <c r="A57" s="323"/>
      <c r="B57" s="319"/>
      <c r="C57" s="283"/>
      <c r="D57" s="284"/>
      <c r="E57" s="133" t="s">
        <v>5</v>
      </c>
      <c r="F57" s="16">
        <f>F55-F56</f>
        <v>0</v>
      </c>
      <c r="G57" s="16">
        <f>G55-G56</f>
        <v>52960</v>
      </c>
      <c r="H57" s="16">
        <f>H55-H56</f>
        <v>0</v>
      </c>
      <c r="I57" s="55">
        <f t="shared" si="13"/>
        <v>52960</v>
      </c>
    </row>
    <row r="58" spans="1:9" x14ac:dyDescent="0.3">
      <c r="A58" s="14"/>
      <c r="B58" s="308" t="s">
        <v>2</v>
      </c>
      <c r="C58" s="309"/>
      <c r="D58" s="310"/>
      <c r="E58" s="31" t="s">
        <v>3</v>
      </c>
      <c r="F58" s="50">
        <f t="shared" ref="F58:H58" si="14">F55</f>
        <v>0</v>
      </c>
      <c r="G58" s="50">
        <f t="shared" si="14"/>
        <v>400000</v>
      </c>
      <c r="H58" s="33">
        <f t="shared" si="14"/>
        <v>0</v>
      </c>
      <c r="I58" s="34">
        <f>SUM(F58:H58)</f>
        <v>400000</v>
      </c>
    </row>
    <row r="59" spans="1:9" x14ac:dyDescent="0.3">
      <c r="A59" s="14"/>
      <c r="B59" s="311"/>
      <c r="C59" s="312"/>
      <c r="D59" s="313"/>
      <c r="E59" s="31" t="s">
        <v>4</v>
      </c>
      <c r="F59" s="50">
        <f t="shared" ref="F59:H59" si="15">F56</f>
        <v>0</v>
      </c>
      <c r="G59" s="50">
        <f t="shared" si="15"/>
        <v>347040</v>
      </c>
      <c r="H59" s="33">
        <f t="shared" si="15"/>
        <v>0</v>
      </c>
      <c r="I59" s="34">
        <f>SUM(F59:H59)</f>
        <v>347040</v>
      </c>
    </row>
    <row r="60" spans="1:9" x14ac:dyDescent="0.3">
      <c r="A60" s="15"/>
      <c r="B60" s="314"/>
      <c r="C60" s="315"/>
      <c r="D60" s="316"/>
      <c r="E60" s="119" t="s">
        <v>5</v>
      </c>
      <c r="F60" s="50">
        <f t="shared" ref="F60:H60" si="16">F57</f>
        <v>0</v>
      </c>
      <c r="G60" s="50">
        <f t="shared" si="16"/>
        <v>52960</v>
      </c>
      <c r="H60" s="33">
        <f t="shared" si="16"/>
        <v>0</v>
      </c>
      <c r="I60" s="34">
        <f>SUM(F60:H60)</f>
        <v>52960</v>
      </c>
    </row>
    <row r="61" spans="1:9" x14ac:dyDescent="0.3">
      <c r="A61" s="322" t="s">
        <v>19</v>
      </c>
      <c r="B61" s="328" t="s">
        <v>13</v>
      </c>
      <c r="C61" s="302" t="s">
        <v>37</v>
      </c>
      <c r="D61" s="303"/>
      <c r="E61" s="52" t="s">
        <v>3</v>
      </c>
      <c r="F61" s="17">
        <v>8614740</v>
      </c>
      <c r="G61" s="17">
        <v>12049260</v>
      </c>
      <c r="H61" s="65">
        <v>0</v>
      </c>
      <c r="I61" s="53">
        <f t="shared" si="0"/>
        <v>20664000</v>
      </c>
    </row>
    <row r="62" spans="1:9" x14ac:dyDescent="0.3">
      <c r="A62" s="323"/>
      <c r="B62" s="329"/>
      <c r="C62" s="304"/>
      <c r="D62" s="305"/>
      <c r="E62" s="54" t="s">
        <v>4</v>
      </c>
      <c r="F62" s="17">
        <v>8614740</v>
      </c>
      <c r="G62" s="16">
        <v>10306010</v>
      </c>
      <c r="H62" s="61">
        <v>0</v>
      </c>
      <c r="I62" s="53">
        <f t="shared" si="0"/>
        <v>18920750</v>
      </c>
    </row>
    <row r="63" spans="1:9" x14ac:dyDescent="0.3">
      <c r="A63" s="323"/>
      <c r="B63" s="329"/>
      <c r="C63" s="306"/>
      <c r="D63" s="307"/>
      <c r="E63" s="133" t="s">
        <v>5</v>
      </c>
      <c r="F63" s="16">
        <f>F61-F62</f>
        <v>0</v>
      </c>
      <c r="G63" s="16">
        <f>G61-G62</f>
        <v>1743250</v>
      </c>
      <c r="H63" s="61">
        <f>H61-H62</f>
        <v>0</v>
      </c>
      <c r="I63" s="53">
        <f t="shared" si="0"/>
        <v>1743250</v>
      </c>
    </row>
    <row r="64" spans="1:9" ht="16.5" customHeight="1" x14ac:dyDescent="0.3">
      <c r="A64" s="14"/>
      <c r="B64" s="56"/>
      <c r="C64" s="302" t="s">
        <v>48</v>
      </c>
      <c r="D64" s="303"/>
      <c r="E64" s="54" t="s">
        <v>3</v>
      </c>
      <c r="F64" s="16">
        <v>97100</v>
      </c>
      <c r="G64" s="16">
        <v>502900</v>
      </c>
      <c r="H64" s="61">
        <v>0</v>
      </c>
      <c r="I64" s="53">
        <f t="shared" si="0"/>
        <v>600000</v>
      </c>
    </row>
    <row r="65" spans="1:9" x14ac:dyDescent="0.3">
      <c r="A65" s="14"/>
      <c r="B65" s="56"/>
      <c r="C65" s="304"/>
      <c r="D65" s="305"/>
      <c r="E65" s="54" t="s">
        <v>4</v>
      </c>
      <c r="F65" s="16">
        <v>97100</v>
      </c>
      <c r="G65" s="16">
        <v>140980</v>
      </c>
      <c r="H65" s="61">
        <v>0</v>
      </c>
      <c r="I65" s="53">
        <f t="shared" si="0"/>
        <v>238080</v>
      </c>
    </row>
    <row r="66" spans="1:9" x14ac:dyDescent="0.3">
      <c r="A66" s="14"/>
      <c r="B66" s="56"/>
      <c r="C66" s="306"/>
      <c r="D66" s="307"/>
      <c r="E66" s="134" t="s">
        <v>5</v>
      </c>
      <c r="F66" s="16">
        <f>F64-F65</f>
        <v>0</v>
      </c>
      <c r="G66" s="16">
        <f>G64-G65</f>
        <v>361920</v>
      </c>
      <c r="H66" s="66">
        <v>0</v>
      </c>
      <c r="I66" s="53">
        <f t="shared" si="0"/>
        <v>361920</v>
      </c>
    </row>
    <row r="67" spans="1:9" ht="16.5" customHeight="1" x14ac:dyDescent="0.3">
      <c r="A67" s="14"/>
      <c r="B67" s="56"/>
      <c r="C67" s="302" t="s">
        <v>38</v>
      </c>
      <c r="D67" s="303"/>
      <c r="E67" s="54" t="s">
        <v>3</v>
      </c>
      <c r="F67" s="16">
        <v>0</v>
      </c>
      <c r="G67" s="16">
        <v>400000</v>
      </c>
      <c r="H67" s="61">
        <v>0</v>
      </c>
      <c r="I67" s="53">
        <f t="shared" si="0"/>
        <v>400000</v>
      </c>
    </row>
    <row r="68" spans="1:9" x14ac:dyDescent="0.3">
      <c r="A68" s="14"/>
      <c r="B68" s="56"/>
      <c r="C68" s="304"/>
      <c r="D68" s="305"/>
      <c r="E68" s="54" t="s">
        <v>4</v>
      </c>
      <c r="F68" s="16">
        <v>0</v>
      </c>
      <c r="G68" s="16">
        <v>280000</v>
      </c>
      <c r="H68" s="61">
        <v>0</v>
      </c>
      <c r="I68" s="53">
        <f t="shared" si="0"/>
        <v>280000</v>
      </c>
    </row>
    <row r="69" spans="1:9" x14ac:dyDescent="0.3">
      <c r="A69" s="14"/>
      <c r="B69" s="56"/>
      <c r="C69" s="306"/>
      <c r="D69" s="307"/>
      <c r="E69" s="133" t="s">
        <v>5</v>
      </c>
      <c r="F69" s="16">
        <f>F67-F68</f>
        <v>0</v>
      </c>
      <c r="G69" s="16">
        <f>G67-G68</f>
        <v>120000</v>
      </c>
      <c r="H69" s="61">
        <v>0</v>
      </c>
      <c r="I69" s="53">
        <f t="shared" si="0"/>
        <v>120000</v>
      </c>
    </row>
    <row r="70" spans="1:9" x14ac:dyDescent="0.3">
      <c r="A70" s="14"/>
      <c r="B70" s="56"/>
      <c r="C70" s="302" t="s">
        <v>39</v>
      </c>
      <c r="D70" s="303"/>
      <c r="E70" s="52" t="s">
        <v>3</v>
      </c>
      <c r="F70" s="17">
        <v>0</v>
      </c>
      <c r="G70" s="17">
        <v>0</v>
      </c>
      <c r="H70" s="65">
        <v>0</v>
      </c>
      <c r="I70" s="53">
        <f>F70+G70+H70</f>
        <v>0</v>
      </c>
    </row>
    <row r="71" spans="1:9" x14ac:dyDescent="0.3">
      <c r="A71" s="14"/>
      <c r="B71" s="56"/>
      <c r="C71" s="304"/>
      <c r="D71" s="305"/>
      <c r="E71" s="54" t="s">
        <v>4</v>
      </c>
      <c r="F71" s="16">
        <v>0</v>
      </c>
      <c r="G71" s="16">
        <v>0</v>
      </c>
      <c r="H71" s="61">
        <v>0</v>
      </c>
      <c r="I71" s="53">
        <f t="shared" si="0"/>
        <v>0</v>
      </c>
    </row>
    <row r="72" spans="1:9" x14ac:dyDescent="0.3">
      <c r="A72" s="14"/>
      <c r="B72" s="56"/>
      <c r="C72" s="306"/>
      <c r="D72" s="307"/>
      <c r="E72" s="134" t="s">
        <v>5</v>
      </c>
      <c r="F72" s="16">
        <f>F70-F71</f>
        <v>0</v>
      </c>
      <c r="G72" s="16">
        <f>G70-G71</f>
        <v>0</v>
      </c>
      <c r="H72" s="66">
        <v>0</v>
      </c>
      <c r="I72" s="53">
        <f>F72+G72+H72</f>
        <v>0</v>
      </c>
    </row>
    <row r="73" spans="1:9" x14ac:dyDescent="0.3">
      <c r="A73" s="14"/>
      <c r="B73" s="12"/>
      <c r="C73" s="273" t="s">
        <v>25</v>
      </c>
      <c r="D73" s="274"/>
      <c r="E73" s="29" t="s">
        <v>3</v>
      </c>
      <c r="F73" s="26">
        <f t="shared" ref="F73:H75" si="17">F61+F64+F67+F70</f>
        <v>8711840</v>
      </c>
      <c r="G73" s="26">
        <f t="shared" si="17"/>
        <v>12952160</v>
      </c>
      <c r="H73" s="27">
        <f t="shared" si="17"/>
        <v>0</v>
      </c>
      <c r="I73" s="28">
        <f>F73+G73+H73</f>
        <v>21664000</v>
      </c>
    </row>
    <row r="74" spans="1:9" x14ac:dyDescent="0.3">
      <c r="A74" s="14"/>
      <c r="B74" s="12"/>
      <c r="C74" s="275"/>
      <c r="D74" s="276"/>
      <c r="E74" s="29" t="s">
        <v>4</v>
      </c>
      <c r="F74" s="26">
        <f t="shared" si="17"/>
        <v>8711840</v>
      </c>
      <c r="G74" s="26">
        <f t="shared" si="17"/>
        <v>10726990</v>
      </c>
      <c r="H74" s="27">
        <f t="shared" si="17"/>
        <v>0</v>
      </c>
      <c r="I74" s="28">
        <f t="shared" si="0"/>
        <v>19438830</v>
      </c>
    </row>
    <row r="75" spans="1:9" x14ac:dyDescent="0.3">
      <c r="A75" s="14"/>
      <c r="B75" s="21"/>
      <c r="C75" s="277"/>
      <c r="D75" s="278"/>
      <c r="E75" s="136" t="s">
        <v>5</v>
      </c>
      <c r="F75" s="26">
        <f t="shared" si="17"/>
        <v>0</v>
      </c>
      <c r="G75" s="26">
        <f>G63+G66+G69+G72</f>
        <v>2225170</v>
      </c>
      <c r="H75" s="27">
        <f t="shared" si="17"/>
        <v>0</v>
      </c>
      <c r="I75" s="28">
        <f t="shared" si="0"/>
        <v>2225170</v>
      </c>
    </row>
    <row r="76" spans="1:9" ht="16.5" customHeight="1" x14ac:dyDescent="0.3">
      <c r="A76" s="14"/>
      <c r="B76" s="326" t="s">
        <v>19</v>
      </c>
      <c r="C76" s="267" t="s">
        <v>40</v>
      </c>
      <c r="D76" s="268"/>
      <c r="E76" s="5" t="s">
        <v>3</v>
      </c>
      <c r="F76" s="2">
        <v>0</v>
      </c>
      <c r="G76" s="2">
        <v>80000</v>
      </c>
      <c r="H76" s="3">
        <v>0</v>
      </c>
      <c r="I76" s="4">
        <f t="shared" si="0"/>
        <v>80000</v>
      </c>
    </row>
    <row r="77" spans="1:9" x14ac:dyDescent="0.3">
      <c r="A77" s="14"/>
      <c r="B77" s="327"/>
      <c r="C77" s="269"/>
      <c r="D77" s="270"/>
      <c r="E77" s="10" t="s">
        <v>4</v>
      </c>
      <c r="F77" s="7">
        <v>0</v>
      </c>
      <c r="G77" s="7">
        <v>24000</v>
      </c>
      <c r="H77" s="8">
        <v>0</v>
      </c>
      <c r="I77" s="9">
        <f t="shared" si="0"/>
        <v>24000</v>
      </c>
    </row>
    <row r="78" spans="1:9" x14ac:dyDescent="0.3">
      <c r="A78" s="14"/>
      <c r="B78" s="327"/>
      <c r="C78" s="271"/>
      <c r="D78" s="272"/>
      <c r="E78" s="35" t="s">
        <v>5</v>
      </c>
      <c r="F78" s="7">
        <f>F76-F77</f>
        <v>0</v>
      </c>
      <c r="G78" s="7">
        <f>G76-G77</f>
        <v>56000</v>
      </c>
      <c r="H78" s="8">
        <f>H76-H77</f>
        <v>0</v>
      </c>
      <c r="I78" s="9">
        <f t="shared" si="0"/>
        <v>56000</v>
      </c>
    </row>
    <row r="79" spans="1:9" ht="16.5" customHeight="1" x14ac:dyDescent="0.3">
      <c r="A79" s="14"/>
      <c r="B79" s="12"/>
      <c r="C79" s="302" t="s">
        <v>41</v>
      </c>
      <c r="D79" s="303"/>
      <c r="E79" s="54" t="s">
        <v>3</v>
      </c>
      <c r="F79" s="16">
        <v>290630</v>
      </c>
      <c r="G79" s="17">
        <v>1109370</v>
      </c>
      <c r="H79" s="61"/>
      <c r="I79" s="53">
        <f t="shared" si="0"/>
        <v>1400000</v>
      </c>
    </row>
    <row r="80" spans="1:9" x14ac:dyDescent="0.3">
      <c r="A80" s="14"/>
      <c r="B80" s="12"/>
      <c r="C80" s="304"/>
      <c r="D80" s="305"/>
      <c r="E80" s="54" t="s">
        <v>4</v>
      </c>
      <c r="F80" s="16">
        <v>290630</v>
      </c>
      <c r="G80" s="16">
        <v>1105400</v>
      </c>
      <c r="H80" s="61"/>
      <c r="I80" s="55">
        <f t="shared" si="0"/>
        <v>1396030</v>
      </c>
    </row>
    <row r="81" spans="1:9" x14ac:dyDescent="0.3">
      <c r="A81" s="14"/>
      <c r="B81" s="12"/>
      <c r="C81" s="306"/>
      <c r="D81" s="307"/>
      <c r="E81" s="134" t="s">
        <v>5</v>
      </c>
      <c r="F81" s="16">
        <f>F79-F80</f>
        <v>0</v>
      </c>
      <c r="G81" s="16">
        <f>G79-G80</f>
        <v>3970</v>
      </c>
      <c r="H81" s="66"/>
      <c r="I81" s="55">
        <f t="shared" si="0"/>
        <v>3970</v>
      </c>
    </row>
    <row r="82" spans="1:9" ht="16.5" customHeight="1" x14ac:dyDescent="0.3">
      <c r="A82" s="14"/>
      <c r="B82" s="12"/>
      <c r="C82" s="302" t="s">
        <v>42</v>
      </c>
      <c r="D82" s="303"/>
      <c r="E82" s="54" t="s">
        <v>3</v>
      </c>
      <c r="F82" s="16">
        <v>184800</v>
      </c>
      <c r="G82" s="17">
        <v>15200</v>
      </c>
      <c r="H82" s="61"/>
      <c r="I82" s="53">
        <f t="shared" si="0"/>
        <v>200000</v>
      </c>
    </row>
    <row r="83" spans="1:9" x14ac:dyDescent="0.3">
      <c r="A83" s="14"/>
      <c r="B83" s="12"/>
      <c r="C83" s="304"/>
      <c r="D83" s="305"/>
      <c r="E83" s="54" t="s">
        <v>4</v>
      </c>
      <c r="F83" s="16">
        <v>184800</v>
      </c>
      <c r="G83" s="16">
        <v>0</v>
      </c>
      <c r="H83" s="61"/>
      <c r="I83" s="55">
        <f t="shared" si="0"/>
        <v>184800</v>
      </c>
    </row>
    <row r="84" spans="1:9" x14ac:dyDescent="0.3">
      <c r="A84" s="14"/>
      <c r="B84" s="12"/>
      <c r="C84" s="306"/>
      <c r="D84" s="307"/>
      <c r="E84" s="134" t="s">
        <v>5</v>
      </c>
      <c r="F84" s="16">
        <f>F82-F83</f>
        <v>0</v>
      </c>
      <c r="G84" s="16">
        <f>G82-G83</f>
        <v>15200</v>
      </c>
      <c r="H84" s="66"/>
      <c r="I84" s="55">
        <f t="shared" si="0"/>
        <v>15200</v>
      </c>
    </row>
    <row r="85" spans="1:9" ht="16.5" customHeight="1" x14ac:dyDescent="0.3">
      <c r="A85" s="14"/>
      <c r="B85" s="12"/>
      <c r="C85" s="302" t="s">
        <v>43</v>
      </c>
      <c r="D85" s="303"/>
      <c r="E85" s="54" t="s">
        <v>3</v>
      </c>
      <c r="F85" s="16">
        <v>655750</v>
      </c>
      <c r="G85" s="16">
        <v>304250</v>
      </c>
      <c r="H85" s="61"/>
      <c r="I85" s="53">
        <f t="shared" si="0"/>
        <v>960000</v>
      </c>
    </row>
    <row r="86" spans="1:9" x14ac:dyDescent="0.3">
      <c r="A86" s="14"/>
      <c r="B86" s="12"/>
      <c r="C86" s="304"/>
      <c r="D86" s="305"/>
      <c r="E86" s="54" t="s">
        <v>4</v>
      </c>
      <c r="F86" s="16">
        <v>655750</v>
      </c>
      <c r="G86" s="16">
        <v>269200</v>
      </c>
      <c r="H86" s="61"/>
      <c r="I86" s="55">
        <f t="shared" si="0"/>
        <v>924950</v>
      </c>
    </row>
    <row r="87" spans="1:9" x14ac:dyDescent="0.3">
      <c r="A87" s="14"/>
      <c r="B87" s="12"/>
      <c r="C87" s="306"/>
      <c r="D87" s="307"/>
      <c r="E87" s="134" t="s">
        <v>5</v>
      </c>
      <c r="F87" s="16">
        <f>F85-F86</f>
        <v>0</v>
      </c>
      <c r="G87" s="16">
        <f>G85-G86</f>
        <v>35050</v>
      </c>
      <c r="H87" s="66"/>
      <c r="I87" s="55">
        <f t="shared" si="0"/>
        <v>35050</v>
      </c>
    </row>
    <row r="88" spans="1:9" ht="16.5" customHeight="1" x14ac:dyDescent="0.3">
      <c r="A88" s="14"/>
      <c r="B88" s="12"/>
      <c r="C88" s="302" t="s">
        <v>44</v>
      </c>
      <c r="D88" s="303"/>
      <c r="E88" s="54" t="s">
        <v>3</v>
      </c>
      <c r="F88" s="16">
        <v>831940</v>
      </c>
      <c r="G88" s="16">
        <v>38060</v>
      </c>
      <c r="H88" s="61"/>
      <c r="I88" s="53">
        <f t="shared" si="0"/>
        <v>870000</v>
      </c>
    </row>
    <row r="89" spans="1:9" x14ac:dyDescent="0.3">
      <c r="A89" s="14"/>
      <c r="B89" s="12"/>
      <c r="C89" s="304"/>
      <c r="D89" s="305"/>
      <c r="E89" s="54" t="s">
        <v>4</v>
      </c>
      <c r="F89" s="16">
        <v>831940</v>
      </c>
      <c r="G89" s="16">
        <v>222200</v>
      </c>
      <c r="H89" s="61"/>
      <c r="I89" s="55">
        <f t="shared" si="0"/>
        <v>1054140</v>
      </c>
    </row>
    <row r="90" spans="1:9" x14ac:dyDescent="0.3">
      <c r="A90" s="14"/>
      <c r="B90" s="12"/>
      <c r="C90" s="306"/>
      <c r="D90" s="307"/>
      <c r="E90" s="134" t="s">
        <v>5</v>
      </c>
      <c r="F90" s="16">
        <f>F88-F89</f>
        <v>0</v>
      </c>
      <c r="G90" s="16">
        <f>G88-G89</f>
        <v>-184140</v>
      </c>
      <c r="H90" s="66"/>
      <c r="I90" s="55">
        <f t="shared" si="0"/>
        <v>-184140</v>
      </c>
    </row>
    <row r="91" spans="1:9" ht="16.5" customHeight="1" x14ac:dyDescent="0.3">
      <c r="A91" s="14"/>
      <c r="B91" s="12"/>
      <c r="C91" s="302" t="s">
        <v>45</v>
      </c>
      <c r="D91" s="303"/>
      <c r="E91" s="54" t="s">
        <v>3</v>
      </c>
      <c r="F91" s="16">
        <v>638400</v>
      </c>
      <c r="G91" s="16">
        <v>531600</v>
      </c>
      <c r="H91" s="61"/>
      <c r="I91" s="53">
        <f t="shared" si="0"/>
        <v>1170000</v>
      </c>
    </row>
    <row r="92" spans="1:9" x14ac:dyDescent="0.3">
      <c r="A92" s="14"/>
      <c r="B92" s="12"/>
      <c r="C92" s="304"/>
      <c r="D92" s="305"/>
      <c r="E92" s="54" t="s">
        <v>4</v>
      </c>
      <c r="F92" s="16">
        <v>638400</v>
      </c>
      <c r="G92" s="16">
        <v>200000</v>
      </c>
      <c r="H92" s="61"/>
      <c r="I92" s="55">
        <f t="shared" si="0"/>
        <v>838400</v>
      </c>
    </row>
    <row r="93" spans="1:9" x14ac:dyDescent="0.3">
      <c r="A93" s="15"/>
      <c r="B93" s="21"/>
      <c r="C93" s="306"/>
      <c r="D93" s="307"/>
      <c r="E93" s="133" t="s">
        <v>5</v>
      </c>
      <c r="F93" s="16">
        <f>F91-F92</f>
        <v>0</v>
      </c>
      <c r="G93" s="16">
        <f>G91-G92</f>
        <v>331600</v>
      </c>
      <c r="H93" s="61"/>
      <c r="I93" s="55">
        <f t="shared" si="0"/>
        <v>331600</v>
      </c>
    </row>
    <row r="94" spans="1:9" ht="16.5" customHeight="1" x14ac:dyDescent="0.3">
      <c r="A94" s="124"/>
      <c r="B94" s="125"/>
      <c r="C94" s="302" t="s">
        <v>46</v>
      </c>
      <c r="D94" s="303"/>
      <c r="E94" s="54" t="s">
        <v>3</v>
      </c>
      <c r="F94" s="16">
        <v>1755800</v>
      </c>
      <c r="G94" s="16">
        <v>144200</v>
      </c>
      <c r="H94" s="61"/>
      <c r="I94" s="55">
        <f t="shared" si="0"/>
        <v>1900000</v>
      </c>
    </row>
    <row r="95" spans="1:9" x14ac:dyDescent="0.3">
      <c r="A95" s="14"/>
      <c r="B95" s="12"/>
      <c r="C95" s="304"/>
      <c r="D95" s="305"/>
      <c r="E95" s="54" t="s">
        <v>4</v>
      </c>
      <c r="F95" s="16">
        <v>1755800</v>
      </c>
      <c r="G95" s="16">
        <v>52500</v>
      </c>
      <c r="H95" s="61"/>
      <c r="I95" s="55">
        <f t="shared" si="0"/>
        <v>1808300</v>
      </c>
    </row>
    <row r="96" spans="1:9" x14ac:dyDescent="0.3">
      <c r="A96" s="14"/>
      <c r="B96" s="12"/>
      <c r="C96" s="306"/>
      <c r="D96" s="307"/>
      <c r="E96" s="134" t="s">
        <v>5</v>
      </c>
      <c r="F96" s="16">
        <f>F94-F95</f>
        <v>0</v>
      </c>
      <c r="G96" s="16">
        <f>G94-G95</f>
        <v>91700</v>
      </c>
      <c r="H96" s="66"/>
      <c r="I96" s="55">
        <f t="shared" si="0"/>
        <v>91700</v>
      </c>
    </row>
    <row r="97" spans="1:9" x14ac:dyDescent="0.3">
      <c r="A97" s="14"/>
      <c r="B97" s="12"/>
      <c r="C97" s="273" t="s">
        <v>25</v>
      </c>
      <c r="D97" s="274"/>
      <c r="E97" s="29" t="s">
        <v>3</v>
      </c>
      <c r="F97" s="26">
        <f>F76+F79+F82+F85+F88+F91+F94</f>
        <v>4357320</v>
      </c>
      <c r="G97" s="26">
        <f t="shared" ref="F97:H99" si="18">G76+G79+G82+G85+G88+G91+G94</f>
        <v>2222680</v>
      </c>
      <c r="H97" s="27">
        <f t="shared" si="18"/>
        <v>0</v>
      </c>
      <c r="I97" s="28">
        <f>F97+G97+H97</f>
        <v>6580000</v>
      </c>
    </row>
    <row r="98" spans="1:9" x14ac:dyDescent="0.3">
      <c r="A98" s="14"/>
      <c r="B98" s="12"/>
      <c r="C98" s="275"/>
      <c r="D98" s="276"/>
      <c r="E98" s="29" t="s">
        <v>4</v>
      </c>
      <c r="F98" s="26">
        <f t="shared" si="18"/>
        <v>4357320</v>
      </c>
      <c r="G98" s="26">
        <f t="shared" si="18"/>
        <v>1873300</v>
      </c>
      <c r="H98" s="27">
        <f t="shared" si="18"/>
        <v>0</v>
      </c>
      <c r="I98" s="28">
        <f>F98+G98+H98</f>
        <v>6230620</v>
      </c>
    </row>
    <row r="99" spans="1:9" x14ac:dyDescent="0.3">
      <c r="A99" s="14"/>
      <c r="B99" s="21"/>
      <c r="C99" s="277"/>
      <c r="D99" s="278"/>
      <c r="E99" s="30" t="s">
        <v>5</v>
      </c>
      <c r="F99" s="26">
        <f>F78+F81+F84+F87+F90+F93+F96</f>
        <v>0</v>
      </c>
      <c r="G99" s="26">
        <f t="shared" si="18"/>
        <v>349380</v>
      </c>
      <c r="H99" s="27">
        <f t="shared" si="18"/>
        <v>0</v>
      </c>
      <c r="I99" s="28">
        <f>F99+G99+H99</f>
        <v>349380</v>
      </c>
    </row>
    <row r="100" spans="1:9" ht="16.5" customHeight="1" x14ac:dyDescent="0.3">
      <c r="A100" s="323"/>
      <c r="B100" s="324" t="s">
        <v>49</v>
      </c>
      <c r="C100" s="267" t="s">
        <v>50</v>
      </c>
      <c r="D100" s="268"/>
      <c r="E100" s="10" t="s">
        <v>3</v>
      </c>
      <c r="F100" s="7">
        <v>1282000</v>
      </c>
      <c r="G100" s="7">
        <v>118000</v>
      </c>
      <c r="H100" s="8">
        <v>0</v>
      </c>
      <c r="I100" s="9">
        <f t="shared" si="0"/>
        <v>1400000</v>
      </c>
    </row>
    <row r="101" spans="1:9" x14ac:dyDescent="0.3">
      <c r="A101" s="323"/>
      <c r="B101" s="325"/>
      <c r="C101" s="269"/>
      <c r="D101" s="270"/>
      <c r="E101" s="10" t="s">
        <v>4</v>
      </c>
      <c r="F101" s="7">
        <v>1282000</v>
      </c>
      <c r="G101" s="7">
        <v>245000</v>
      </c>
      <c r="H101" s="8">
        <v>0</v>
      </c>
      <c r="I101" s="9">
        <f t="shared" si="0"/>
        <v>1527000</v>
      </c>
    </row>
    <row r="102" spans="1:9" x14ac:dyDescent="0.3">
      <c r="A102" s="323"/>
      <c r="B102" s="325"/>
      <c r="C102" s="271"/>
      <c r="D102" s="272"/>
      <c r="E102" s="35" t="s">
        <v>5</v>
      </c>
      <c r="F102" s="7">
        <f>F100-F101</f>
        <v>0</v>
      </c>
      <c r="G102" s="7">
        <f t="shared" ref="G102:H102" si="19">G100-G101</f>
        <v>-127000</v>
      </c>
      <c r="H102" s="7">
        <f t="shared" si="19"/>
        <v>0</v>
      </c>
      <c r="I102" s="9">
        <f>I100-I101</f>
        <v>-127000</v>
      </c>
    </row>
    <row r="103" spans="1:9" x14ac:dyDescent="0.3">
      <c r="A103" s="132"/>
      <c r="B103" s="137"/>
      <c r="C103" s="267" t="s">
        <v>92</v>
      </c>
      <c r="D103" s="268"/>
      <c r="E103" s="10" t="s">
        <v>3</v>
      </c>
      <c r="F103" s="7">
        <v>0</v>
      </c>
      <c r="G103" s="7">
        <v>100000</v>
      </c>
      <c r="H103" s="8">
        <v>0</v>
      </c>
      <c r="I103" s="9">
        <f t="shared" ref="I103:I104" si="20">F103+G103+H103</f>
        <v>100000</v>
      </c>
    </row>
    <row r="104" spans="1:9" x14ac:dyDescent="0.3">
      <c r="A104" s="132"/>
      <c r="B104" s="137"/>
      <c r="C104" s="269"/>
      <c r="D104" s="270"/>
      <c r="E104" s="10" t="s">
        <v>4</v>
      </c>
      <c r="F104" s="7">
        <v>0</v>
      </c>
      <c r="G104" s="7">
        <v>0</v>
      </c>
      <c r="H104" s="8">
        <v>0</v>
      </c>
      <c r="I104" s="9">
        <f t="shared" si="20"/>
        <v>0</v>
      </c>
    </row>
    <row r="105" spans="1:9" x14ac:dyDescent="0.3">
      <c r="A105" s="132"/>
      <c r="B105" s="137"/>
      <c r="C105" s="269"/>
      <c r="D105" s="270"/>
      <c r="E105" s="35" t="s">
        <v>5</v>
      </c>
      <c r="F105" s="7">
        <f>F103-F104</f>
        <v>0</v>
      </c>
      <c r="G105" s="7">
        <f t="shared" ref="G105:H105" si="21">G103-G104</f>
        <v>100000</v>
      </c>
      <c r="H105" s="7">
        <f t="shared" si="21"/>
        <v>0</v>
      </c>
      <c r="I105" s="9">
        <f>I103-I104</f>
        <v>100000</v>
      </c>
    </row>
    <row r="106" spans="1:9" x14ac:dyDescent="0.3">
      <c r="A106" s="132"/>
      <c r="B106" s="137"/>
      <c r="C106" s="267" t="s">
        <v>94</v>
      </c>
      <c r="D106" s="268"/>
      <c r="E106" s="10" t="s">
        <v>3</v>
      </c>
      <c r="F106" s="7">
        <v>711000</v>
      </c>
      <c r="G106" s="7">
        <v>518000</v>
      </c>
      <c r="H106" s="8">
        <v>0</v>
      </c>
      <c r="I106" s="9">
        <f t="shared" ref="I106:I107" si="22">F106+G106+H106</f>
        <v>1229000</v>
      </c>
    </row>
    <row r="107" spans="1:9" x14ac:dyDescent="0.3">
      <c r="A107" s="132"/>
      <c r="B107" s="137"/>
      <c r="C107" s="269"/>
      <c r="D107" s="270"/>
      <c r="E107" s="10" t="s">
        <v>4</v>
      </c>
      <c r="F107" s="7">
        <v>711000</v>
      </c>
      <c r="G107" s="7">
        <v>393000</v>
      </c>
      <c r="H107" s="8">
        <v>0</v>
      </c>
      <c r="I107" s="9">
        <f t="shared" si="22"/>
        <v>1104000</v>
      </c>
    </row>
    <row r="108" spans="1:9" x14ac:dyDescent="0.3">
      <c r="A108" s="132"/>
      <c r="B108" s="137"/>
      <c r="C108" s="271"/>
      <c r="D108" s="272"/>
      <c r="E108" s="35" t="s">
        <v>5</v>
      </c>
      <c r="F108" s="7">
        <f>F106-F107</f>
        <v>0</v>
      </c>
      <c r="G108" s="7">
        <f t="shared" ref="G108:H108" si="23">G106-G107</f>
        <v>125000</v>
      </c>
      <c r="H108" s="7">
        <f t="shared" si="23"/>
        <v>0</v>
      </c>
      <c r="I108" s="9">
        <f>I106-I107</f>
        <v>125000</v>
      </c>
    </row>
    <row r="109" spans="1:9" ht="16.5" customHeight="1" x14ac:dyDescent="0.3">
      <c r="A109" s="320"/>
      <c r="B109" s="321"/>
      <c r="C109" s="302" t="s">
        <v>93</v>
      </c>
      <c r="D109" s="303"/>
      <c r="E109" s="54" t="s">
        <v>3</v>
      </c>
      <c r="F109" s="16">
        <v>890860</v>
      </c>
      <c r="G109" s="16">
        <v>109140</v>
      </c>
      <c r="H109" s="61">
        <v>0</v>
      </c>
      <c r="I109" s="55">
        <f>F109+G109+H109</f>
        <v>1000000</v>
      </c>
    </row>
    <row r="110" spans="1:9" x14ac:dyDescent="0.3">
      <c r="A110" s="320"/>
      <c r="B110" s="321"/>
      <c r="C110" s="304"/>
      <c r="D110" s="305"/>
      <c r="E110" s="54" t="s">
        <v>4</v>
      </c>
      <c r="F110" s="16">
        <v>890860</v>
      </c>
      <c r="G110" s="16">
        <v>6100</v>
      </c>
      <c r="H110" s="61">
        <v>0</v>
      </c>
      <c r="I110" s="55">
        <f t="shared" ref="I110:I111" si="24">F110+G110+H110</f>
        <v>896960</v>
      </c>
    </row>
    <row r="111" spans="1:9" x14ac:dyDescent="0.3">
      <c r="A111" s="320"/>
      <c r="B111" s="321"/>
      <c r="C111" s="306"/>
      <c r="D111" s="307"/>
      <c r="E111" s="133" t="s">
        <v>5</v>
      </c>
      <c r="F111" s="16">
        <f>F109-F110</f>
        <v>0</v>
      </c>
      <c r="G111" s="16">
        <f>G109-G110</f>
        <v>103040</v>
      </c>
      <c r="H111" s="16">
        <f>H109-H110</f>
        <v>0</v>
      </c>
      <c r="I111" s="55">
        <f t="shared" si="24"/>
        <v>103040</v>
      </c>
    </row>
    <row r="112" spans="1:9" x14ac:dyDescent="0.3">
      <c r="A112" s="11"/>
      <c r="B112" s="147"/>
      <c r="C112" s="273" t="s">
        <v>95</v>
      </c>
      <c r="D112" s="274"/>
      <c r="E112" s="149" t="s">
        <v>3</v>
      </c>
      <c r="F112" s="150">
        <f t="shared" ref="F112:I113" si="25">F100+F103+F106+F109</f>
        <v>2883860</v>
      </c>
      <c r="G112" s="150">
        <f t="shared" si="25"/>
        <v>845140</v>
      </c>
      <c r="H112" s="150">
        <f t="shared" si="25"/>
        <v>0</v>
      </c>
      <c r="I112" s="152">
        <f t="shared" si="25"/>
        <v>3729000</v>
      </c>
    </row>
    <row r="113" spans="1:9" x14ac:dyDescent="0.3">
      <c r="A113" s="11"/>
      <c r="B113" s="147"/>
      <c r="C113" s="275"/>
      <c r="D113" s="276"/>
      <c r="E113" s="25" t="s">
        <v>4</v>
      </c>
      <c r="F113" s="150">
        <f t="shared" si="25"/>
        <v>2883860</v>
      </c>
      <c r="G113" s="150">
        <f t="shared" si="25"/>
        <v>644100</v>
      </c>
      <c r="H113" s="150">
        <f t="shared" si="25"/>
        <v>0</v>
      </c>
      <c r="I113" s="152">
        <f t="shared" si="25"/>
        <v>3527960</v>
      </c>
    </row>
    <row r="114" spans="1:9" x14ac:dyDescent="0.3">
      <c r="A114" s="13"/>
      <c r="B114" s="148"/>
      <c r="C114" s="277"/>
      <c r="D114" s="278"/>
      <c r="E114" s="30" t="s">
        <v>5</v>
      </c>
      <c r="F114" s="150">
        <f>F102+F105+F108+F111</f>
        <v>0</v>
      </c>
      <c r="G114" s="150">
        <f>G102+G105+G108+G111</f>
        <v>201040</v>
      </c>
      <c r="H114" s="151">
        <f>H102+H111</f>
        <v>0</v>
      </c>
      <c r="I114" s="69">
        <f t="shared" si="0"/>
        <v>201040</v>
      </c>
    </row>
    <row r="115" spans="1:9" x14ac:dyDescent="0.3">
      <c r="A115" s="14"/>
      <c r="B115" s="308" t="s">
        <v>2</v>
      </c>
      <c r="C115" s="309"/>
      <c r="D115" s="310"/>
      <c r="E115" s="31" t="s">
        <v>3</v>
      </c>
      <c r="F115" s="50">
        <f t="shared" ref="F115:I117" si="26">F73+F97+F112</f>
        <v>15953020</v>
      </c>
      <c r="G115" s="50">
        <f t="shared" si="26"/>
        <v>16019980</v>
      </c>
      <c r="H115" s="50">
        <f t="shared" si="26"/>
        <v>0</v>
      </c>
      <c r="I115" s="24">
        <f t="shared" si="26"/>
        <v>31973000</v>
      </c>
    </row>
    <row r="116" spans="1:9" x14ac:dyDescent="0.3">
      <c r="A116" s="14"/>
      <c r="B116" s="311"/>
      <c r="C116" s="312"/>
      <c r="D116" s="313"/>
      <c r="E116" s="31" t="s">
        <v>4</v>
      </c>
      <c r="F116" s="50">
        <f t="shared" si="26"/>
        <v>15953020</v>
      </c>
      <c r="G116" s="50">
        <f t="shared" si="26"/>
        <v>13244390</v>
      </c>
      <c r="H116" s="50">
        <f t="shared" si="26"/>
        <v>0</v>
      </c>
      <c r="I116" s="34">
        <f t="shared" si="26"/>
        <v>29197410</v>
      </c>
    </row>
    <row r="117" spans="1:9" x14ac:dyDescent="0.3">
      <c r="A117" s="15"/>
      <c r="B117" s="314"/>
      <c r="C117" s="315"/>
      <c r="D117" s="316"/>
      <c r="E117" s="119" t="s">
        <v>5</v>
      </c>
      <c r="F117" s="50">
        <f t="shared" si="26"/>
        <v>0</v>
      </c>
      <c r="G117" s="50">
        <f t="shared" si="26"/>
        <v>2775590</v>
      </c>
      <c r="H117" s="50">
        <f t="shared" si="26"/>
        <v>0</v>
      </c>
      <c r="I117" s="34">
        <f t="shared" si="26"/>
        <v>2775590</v>
      </c>
    </row>
    <row r="118" spans="1:9" ht="17.25" customHeight="1" x14ac:dyDescent="0.3">
      <c r="A118" s="322" t="s">
        <v>52</v>
      </c>
      <c r="B118" s="287" t="s">
        <v>52</v>
      </c>
      <c r="C118" s="279" t="s">
        <v>51</v>
      </c>
      <c r="D118" s="280"/>
      <c r="E118" s="54" t="s">
        <v>3</v>
      </c>
      <c r="F118" s="16">
        <v>16082</v>
      </c>
      <c r="G118" s="16">
        <v>68758</v>
      </c>
      <c r="H118" s="61">
        <v>0</v>
      </c>
      <c r="I118" s="55">
        <f t="shared" si="0"/>
        <v>84840</v>
      </c>
    </row>
    <row r="119" spans="1:9" x14ac:dyDescent="0.3">
      <c r="A119" s="323"/>
      <c r="B119" s="288"/>
      <c r="C119" s="281"/>
      <c r="D119" s="282"/>
      <c r="E119" s="54" t="s">
        <v>4</v>
      </c>
      <c r="F119" s="16">
        <v>0</v>
      </c>
      <c r="G119" s="16">
        <v>0</v>
      </c>
      <c r="H119" s="61">
        <v>0</v>
      </c>
      <c r="I119" s="55">
        <f t="shared" si="0"/>
        <v>0</v>
      </c>
    </row>
    <row r="120" spans="1:9" x14ac:dyDescent="0.3">
      <c r="A120" s="323"/>
      <c r="B120" s="288"/>
      <c r="C120" s="283"/>
      <c r="D120" s="284"/>
      <c r="E120" s="133" t="s">
        <v>5</v>
      </c>
      <c r="F120" s="16">
        <f>F118-F119</f>
        <v>16082</v>
      </c>
      <c r="G120" s="16">
        <f>G118-G119</f>
        <v>68758</v>
      </c>
      <c r="H120" s="16">
        <f>H118-H119</f>
        <v>0</v>
      </c>
      <c r="I120" s="55">
        <f t="shared" si="0"/>
        <v>84840</v>
      </c>
    </row>
    <row r="121" spans="1:9" x14ac:dyDescent="0.3">
      <c r="A121" s="132"/>
      <c r="B121" s="285"/>
      <c r="C121" s="279" t="s">
        <v>96</v>
      </c>
      <c r="D121" s="280"/>
      <c r="E121" s="54" t="s">
        <v>3</v>
      </c>
      <c r="F121" s="16">
        <v>23481</v>
      </c>
      <c r="G121" s="16">
        <v>0</v>
      </c>
      <c r="H121" s="61">
        <v>0</v>
      </c>
      <c r="I121" s="55">
        <f t="shared" ref="I121:I123" si="27">F121+G121+H121</f>
        <v>23481</v>
      </c>
    </row>
    <row r="122" spans="1:9" x14ac:dyDescent="0.3">
      <c r="A122" s="132"/>
      <c r="B122" s="285"/>
      <c r="C122" s="281"/>
      <c r="D122" s="282"/>
      <c r="E122" s="54" t="s">
        <v>4</v>
      </c>
      <c r="F122" s="16">
        <v>16082</v>
      </c>
      <c r="G122" s="16">
        <v>23481</v>
      </c>
      <c r="H122" s="61">
        <v>0</v>
      </c>
      <c r="I122" s="55">
        <f t="shared" si="27"/>
        <v>39563</v>
      </c>
    </row>
    <row r="123" spans="1:9" x14ac:dyDescent="0.3">
      <c r="A123" s="132"/>
      <c r="B123" s="286"/>
      <c r="C123" s="283"/>
      <c r="D123" s="284"/>
      <c r="E123" s="133" t="s">
        <v>5</v>
      </c>
      <c r="F123" s="16">
        <f>F121-F122</f>
        <v>7399</v>
      </c>
      <c r="G123" s="16">
        <f>G121-G122</f>
        <v>-23481</v>
      </c>
      <c r="H123" s="16">
        <f>H121-H122</f>
        <v>0</v>
      </c>
      <c r="I123" s="55">
        <f t="shared" si="27"/>
        <v>-16082</v>
      </c>
    </row>
    <row r="124" spans="1:9" x14ac:dyDescent="0.3">
      <c r="A124" s="14"/>
      <c r="B124" s="308" t="s">
        <v>2</v>
      </c>
      <c r="C124" s="309"/>
      <c r="D124" s="310"/>
      <c r="E124" s="31" t="s">
        <v>3</v>
      </c>
      <c r="F124" s="50">
        <f>F118+F121</f>
        <v>39563</v>
      </c>
      <c r="G124" s="50">
        <f>G118+G121</f>
        <v>68758</v>
      </c>
      <c r="H124" s="50">
        <f>H118+H121</f>
        <v>0</v>
      </c>
      <c r="I124" s="34">
        <f>I118+I121</f>
        <v>108321</v>
      </c>
    </row>
    <row r="125" spans="1:9" x14ac:dyDescent="0.3">
      <c r="A125" s="14"/>
      <c r="B125" s="311"/>
      <c r="C125" s="312"/>
      <c r="D125" s="313"/>
      <c r="E125" s="31" t="s">
        <v>4</v>
      </c>
      <c r="F125" s="50">
        <f>F119+F122</f>
        <v>16082</v>
      </c>
      <c r="G125" s="50">
        <v>23481</v>
      </c>
      <c r="H125" s="50">
        <f>H119+H122</f>
        <v>0</v>
      </c>
      <c r="I125" s="34">
        <f>I119+I122</f>
        <v>39563</v>
      </c>
    </row>
    <row r="126" spans="1:9" ht="17.25" thickBot="1" x14ac:dyDescent="0.35">
      <c r="A126" s="15"/>
      <c r="B126" s="314"/>
      <c r="C126" s="315"/>
      <c r="D126" s="316"/>
      <c r="E126" s="119" t="s">
        <v>5</v>
      </c>
      <c r="F126" s="50">
        <f>F120+F123</f>
        <v>23481</v>
      </c>
      <c r="G126" s="50">
        <f>G120+G123</f>
        <v>45277</v>
      </c>
      <c r="H126" s="50">
        <f>H120+H123</f>
        <v>0</v>
      </c>
      <c r="I126" s="34">
        <f>I120+I123</f>
        <v>68758</v>
      </c>
    </row>
    <row r="127" spans="1:9" ht="18" thickTop="1" thickBot="1" x14ac:dyDescent="0.35">
      <c r="A127" s="254" t="s">
        <v>7</v>
      </c>
      <c r="B127" s="255"/>
      <c r="C127" s="255"/>
      <c r="D127" s="255"/>
      <c r="E127" s="135" t="s">
        <v>3</v>
      </c>
      <c r="F127" s="37">
        <f t="shared" ref="F127:I129" si="28">F52+F58+F115+F124</f>
        <v>257039563</v>
      </c>
      <c r="G127" s="37">
        <f t="shared" si="28"/>
        <v>48619398</v>
      </c>
      <c r="H127" s="37">
        <f t="shared" si="28"/>
        <v>0</v>
      </c>
      <c r="I127" s="38">
        <f t="shared" si="28"/>
        <v>305658961</v>
      </c>
    </row>
    <row r="128" spans="1:9" ht="18" thickTop="1" thickBot="1" x14ac:dyDescent="0.35">
      <c r="A128" s="256"/>
      <c r="B128" s="257"/>
      <c r="C128" s="257"/>
      <c r="D128" s="257"/>
      <c r="E128" s="128" t="s">
        <v>4</v>
      </c>
      <c r="F128" s="37">
        <f t="shared" si="28"/>
        <v>257016082</v>
      </c>
      <c r="G128" s="37">
        <f t="shared" si="28"/>
        <v>43378944</v>
      </c>
      <c r="H128" s="37">
        <f t="shared" si="28"/>
        <v>0</v>
      </c>
      <c r="I128" s="38">
        <f t="shared" si="28"/>
        <v>300395026</v>
      </c>
    </row>
    <row r="129" spans="1:9" ht="18" thickTop="1" thickBot="1" x14ac:dyDescent="0.35">
      <c r="A129" s="258"/>
      <c r="B129" s="259"/>
      <c r="C129" s="259"/>
      <c r="D129" s="259"/>
      <c r="E129" s="129" t="s">
        <v>5</v>
      </c>
      <c r="F129" s="153">
        <f t="shared" si="28"/>
        <v>23481</v>
      </c>
      <c r="G129" s="153">
        <f t="shared" si="28"/>
        <v>5240454</v>
      </c>
      <c r="H129" s="153">
        <f t="shared" si="28"/>
        <v>0</v>
      </c>
      <c r="I129" s="154">
        <f t="shared" si="28"/>
        <v>5263935</v>
      </c>
    </row>
  </sheetData>
  <mergeCells count="62">
    <mergeCell ref="A61:A63"/>
    <mergeCell ref="B61:B63"/>
    <mergeCell ref="C61:D63"/>
    <mergeCell ref="C64:D66"/>
    <mergeCell ref="C79:D81"/>
    <mergeCell ref="A1:D1"/>
    <mergeCell ref="B124:D126"/>
    <mergeCell ref="C94:D96"/>
    <mergeCell ref="C97:D99"/>
    <mergeCell ref="A100:A102"/>
    <mergeCell ref="B100:B102"/>
    <mergeCell ref="C100:D102"/>
    <mergeCell ref="C70:D72"/>
    <mergeCell ref="C73:D75"/>
    <mergeCell ref="B76:B78"/>
    <mergeCell ref="C76:D78"/>
    <mergeCell ref="C82:D84"/>
    <mergeCell ref="C85:D87"/>
    <mergeCell ref="C88:D90"/>
    <mergeCell ref="A55:A57"/>
    <mergeCell ref="C91:D93"/>
    <mergeCell ref="A127:D129"/>
    <mergeCell ref="A109:A111"/>
    <mergeCell ref="B109:B111"/>
    <mergeCell ref="C109:D111"/>
    <mergeCell ref="A118:A120"/>
    <mergeCell ref="B118:B120"/>
    <mergeCell ref="C118:D120"/>
    <mergeCell ref="B115:D117"/>
    <mergeCell ref="C25:D27"/>
    <mergeCell ref="C67:D69"/>
    <mergeCell ref="C31:D33"/>
    <mergeCell ref="C34:D36"/>
    <mergeCell ref="C37:D39"/>
    <mergeCell ref="C40:D42"/>
    <mergeCell ref="C43:D45"/>
    <mergeCell ref="C46:D48"/>
    <mergeCell ref="C49:D51"/>
    <mergeCell ref="B52:D54"/>
    <mergeCell ref="B28:B30"/>
    <mergeCell ref="C28:D30"/>
    <mergeCell ref="B55:B57"/>
    <mergeCell ref="C55:D57"/>
    <mergeCell ref="B58:D60"/>
    <mergeCell ref="A2:I2"/>
    <mergeCell ref="C3:D3"/>
    <mergeCell ref="A4:A6"/>
    <mergeCell ref="B4:B6"/>
    <mergeCell ref="C4:D6"/>
    <mergeCell ref="B22:B24"/>
    <mergeCell ref="C22:D24"/>
    <mergeCell ref="B7:B20"/>
    <mergeCell ref="C7:D9"/>
    <mergeCell ref="C10:D12"/>
    <mergeCell ref="C13:D15"/>
    <mergeCell ref="C16:D18"/>
    <mergeCell ref="C19:D21"/>
    <mergeCell ref="C106:D108"/>
    <mergeCell ref="C103:D105"/>
    <mergeCell ref="C112:D114"/>
    <mergeCell ref="C121:D123"/>
    <mergeCell ref="B121:B123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2" manualBreakCount="2">
    <brk id="45" max="8" man="1"/>
    <brk id="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"/>
  <sheetViews>
    <sheetView view="pageBreakPreview" zoomScaleNormal="100" zoomScaleSheetLayoutView="100" workbookViewId="0">
      <selection activeCell="B2" sqref="B2:C2"/>
    </sheetView>
  </sheetViews>
  <sheetFormatPr defaultRowHeight="13.5" x14ac:dyDescent="0.3"/>
  <cols>
    <col min="1" max="1" width="13.25" style="155" customWidth="1"/>
    <col min="2" max="2" width="15.125" style="155" customWidth="1"/>
    <col min="3" max="3" width="17.625" style="157" customWidth="1"/>
    <col min="4" max="6" width="12.875" style="155" customWidth="1"/>
    <col min="7" max="7" width="49.125" style="156" customWidth="1"/>
    <col min="8" max="16384" width="9" style="155"/>
  </cols>
  <sheetData>
    <row r="1" spans="1:7" ht="46.5" customHeight="1" x14ac:dyDescent="0.3">
      <c r="A1" s="330" t="s">
        <v>121</v>
      </c>
      <c r="B1" s="330"/>
      <c r="C1" s="330"/>
      <c r="D1" s="330"/>
      <c r="E1" s="330"/>
      <c r="F1" s="330"/>
      <c r="G1" s="330"/>
    </row>
    <row r="2" spans="1:7" ht="23.1" customHeight="1" x14ac:dyDescent="0.3">
      <c r="A2" s="199" t="s">
        <v>120</v>
      </c>
      <c r="B2" s="211"/>
      <c r="C2" s="214"/>
      <c r="D2" s="212"/>
      <c r="E2" s="213"/>
      <c r="F2" s="212"/>
      <c r="G2" s="211"/>
    </row>
    <row r="3" spans="1:7" ht="23.1" customHeight="1" x14ac:dyDescent="0.3">
      <c r="A3" s="194" t="s">
        <v>111</v>
      </c>
      <c r="B3" s="193" t="s">
        <v>119</v>
      </c>
      <c r="C3" s="193" t="s">
        <v>118</v>
      </c>
      <c r="D3" s="192" t="s">
        <v>117</v>
      </c>
      <c r="E3" s="192" t="s">
        <v>116</v>
      </c>
      <c r="F3" s="192" t="s">
        <v>115</v>
      </c>
      <c r="G3" s="191" t="s">
        <v>114</v>
      </c>
    </row>
    <row r="4" spans="1:7" ht="23.1" customHeight="1" x14ac:dyDescent="0.3">
      <c r="A4" s="331" t="s">
        <v>113</v>
      </c>
      <c r="B4" s="332"/>
      <c r="C4" s="333"/>
      <c r="D4" s="186">
        <f>SUM(D5:D9)</f>
        <v>295394000</v>
      </c>
      <c r="E4" s="186">
        <f>SUM(E5:E9)</f>
        <v>297248234</v>
      </c>
      <c r="F4" s="208">
        <f t="shared" ref="F4:F9" si="0">E4-D4</f>
        <v>1854234</v>
      </c>
      <c r="G4" s="210"/>
    </row>
    <row r="5" spans="1:7" ht="23.1" customHeight="1" x14ac:dyDescent="0.3">
      <c r="A5" s="217" t="str">
        <f>[1]세입!B7</f>
        <v>입소자부담금수입</v>
      </c>
      <c r="B5" s="209" t="str">
        <f>[1]세입!C8</f>
        <v>입소비용수입</v>
      </c>
      <c r="C5" s="165" t="str">
        <f>[1]세입!D9</f>
        <v>입소비용수입</v>
      </c>
      <c r="D5" s="164">
        <f>'참좋은 세입결산서'!I4</f>
        <v>35490000</v>
      </c>
      <c r="E5" s="164">
        <f>'참좋은 세입결산서'!I5</f>
        <v>37400000</v>
      </c>
      <c r="F5" s="208">
        <f t="shared" si="0"/>
        <v>1910000</v>
      </c>
      <c r="G5" s="178" t="s">
        <v>126</v>
      </c>
    </row>
    <row r="6" spans="1:7" ht="23.1" customHeight="1" x14ac:dyDescent="0.3">
      <c r="A6" s="175" t="str">
        <f>[1]세입!B14</f>
        <v>보조금수입</v>
      </c>
      <c r="B6" s="174" t="str">
        <f>[1]세입!C15</f>
        <v>보조금수입</v>
      </c>
      <c r="C6" s="165" t="s">
        <v>122</v>
      </c>
      <c r="D6" s="164">
        <f>'참좋은 세입결산서'!I10</f>
        <v>206400000</v>
      </c>
      <c r="E6" s="164">
        <f>'참좋은 세입결산서'!I11</f>
        <v>205600000</v>
      </c>
      <c r="F6" s="208">
        <f t="shared" si="0"/>
        <v>-800000</v>
      </c>
      <c r="G6" s="337" t="s">
        <v>127</v>
      </c>
    </row>
    <row r="7" spans="1:7" ht="23.1" customHeight="1" x14ac:dyDescent="0.3">
      <c r="A7" s="167"/>
      <c r="B7" s="166"/>
      <c r="C7" s="165" t="str">
        <f>[1]세입!D18</f>
        <v>시군구보조금</v>
      </c>
      <c r="D7" s="164">
        <f>'참좋은 세입결산서'!I13</f>
        <v>50600000</v>
      </c>
      <c r="E7" s="164">
        <f>'참좋은 세입결산서'!I14</f>
        <v>51400000</v>
      </c>
      <c r="F7" s="208">
        <f t="shared" si="0"/>
        <v>800000</v>
      </c>
      <c r="G7" s="338"/>
    </row>
    <row r="8" spans="1:7" ht="23.1" customHeight="1" x14ac:dyDescent="0.3">
      <c r="A8" s="175" t="s">
        <v>123</v>
      </c>
      <c r="B8" s="174" t="s">
        <v>123</v>
      </c>
      <c r="C8" s="165" t="s">
        <v>125</v>
      </c>
      <c r="D8" s="164">
        <f>'참좋은 세입결산서'!I25</f>
        <v>24000</v>
      </c>
      <c r="E8" s="164">
        <f>'참좋은 세입결산서'!I26</f>
        <v>19202</v>
      </c>
      <c r="F8" s="208">
        <f t="shared" si="0"/>
        <v>-4798</v>
      </c>
      <c r="G8" s="207" t="s">
        <v>128</v>
      </c>
    </row>
    <row r="9" spans="1:7" ht="23.1" customHeight="1" x14ac:dyDescent="0.3">
      <c r="A9" s="215"/>
      <c r="B9" s="216"/>
      <c r="C9" s="206" t="s">
        <v>124</v>
      </c>
      <c r="D9" s="205">
        <f>'참좋은 세입결산서'!I28</f>
        <v>2880000</v>
      </c>
      <c r="E9" s="205">
        <f>'참좋은 세입결산서'!I29</f>
        <v>2829032</v>
      </c>
      <c r="F9" s="204">
        <f t="shared" si="0"/>
        <v>-50968</v>
      </c>
      <c r="G9" s="203" t="s">
        <v>129</v>
      </c>
    </row>
    <row r="10" spans="1:7" ht="23.1" customHeight="1" x14ac:dyDescent="0.3">
      <c r="A10" s="195"/>
      <c r="B10" s="195"/>
      <c r="C10" s="202"/>
      <c r="D10" s="200"/>
      <c r="E10" s="201"/>
      <c r="F10" s="200"/>
      <c r="G10" s="195"/>
    </row>
    <row r="11" spans="1:7" ht="23.1" customHeight="1" x14ac:dyDescent="0.3">
      <c r="A11" s="199" t="s">
        <v>112</v>
      </c>
      <c r="B11" s="199"/>
      <c r="C11" s="198"/>
      <c r="D11" s="196"/>
      <c r="E11" s="197"/>
      <c r="F11" s="196"/>
      <c r="G11" s="195"/>
    </row>
    <row r="12" spans="1:7" ht="23.1" customHeight="1" x14ac:dyDescent="0.3">
      <c r="A12" s="194" t="s">
        <v>111</v>
      </c>
      <c r="B12" s="193" t="s">
        <v>110</v>
      </c>
      <c r="C12" s="193" t="s">
        <v>109</v>
      </c>
      <c r="D12" s="192" t="s">
        <v>108</v>
      </c>
      <c r="E12" s="192" t="s">
        <v>107</v>
      </c>
      <c r="F12" s="192" t="s">
        <v>106</v>
      </c>
      <c r="G12" s="191" t="s">
        <v>105</v>
      </c>
    </row>
    <row r="13" spans="1:7" ht="23.1" customHeight="1" x14ac:dyDescent="0.3">
      <c r="A13" s="331" t="s">
        <v>104</v>
      </c>
      <c r="B13" s="332"/>
      <c r="C13" s="333"/>
      <c r="D13" s="190">
        <f>SUM(D14:D43)</f>
        <v>305658961</v>
      </c>
      <c r="E13" s="190">
        <f>SUM(E14:E43)</f>
        <v>300395026</v>
      </c>
      <c r="F13" s="189">
        <f t="shared" ref="F13:F43" si="1">E13-D13</f>
        <v>-5263935</v>
      </c>
      <c r="G13" s="188"/>
    </row>
    <row r="14" spans="1:7" ht="23.1" customHeight="1" x14ac:dyDescent="0.3">
      <c r="A14" s="175" t="str">
        <f>[1]세출!B8</f>
        <v>사무비</v>
      </c>
      <c r="B14" s="165" t="str">
        <f>[1]세출!C9</f>
        <v>인건비</v>
      </c>
      <c r="C14" s="165" t="str">
        <f>[1]세출!D10</f>
        <v>급여</v>
      </c>
      <c r="D14" s="164">
        <f>'참좋은 세출결산서'!I4</f>
        <v>176081000</v>
      </c>
      <c r="E14" s="164">
        <f>'참좋은 세출결산서'!I5</f>
        <v>175529740</v>
      </c>
      <c r="F14" s="187">
        <f t="shared" si="1"/>
        <v>-551260</v>
      </c>
      <c r="G14" s="334" t="s">
        <v>130</v>
      </c>
    </row>
    <row r="15" spans="1:7" ht="23.1" customHeight="1" x14ac:dyDescent="0.3">
      <c r="A15" s="167"/>
      <c r="B15" s="180"/>
      <c r="C15" s="165" t="str">
        <f>[1]세출!D27</f>
        <v>제수당</v>
      </c>
      <c r="D15" s="164">
        <f>'참좋은 세출결산서'!I7</f>
        <v>19367200</v>
      </c>
      <c r="E15" s="164">
        <f>'참좋은 세출결산서'!I8</f>
        <v>19322480</v>
      </c>
      <c r="F15" s="186">
        <f t="shared" si="1"/>
        <v>-44720</v>
      </c>
      <c r="G15" s="335"/>
    </row>
    <row r="16" spans="1:7" ht="23.1" customHeight="1" x14ac:dyDescent="0.3">
      <c r="A16" s="167"/>
      <c r="B16" s="180"/>
      <c r="C16" s="185" t="str">
        <f>[1]세출!D42</f>
        <v>퇴직금및퇴직적립금</v>
      </c>
      <c r="D16" s="164">
        <f>'참좋은 세출결산서'!I10</f>
        <v>16334160</v>
      </c>
      <c r="E16" s="164">
        <f>'참좋은 세출결산서'!I11</f>
        <v>16239310</v>
      </c>
      <c r="F16" s="183">
        <f t="shared" si="1"/>
        <v>-94850</v>
      </c>
      <c r="G16" s="335"/>
    </row>
    <row r="17" spans="1:7" ht="23.1" customHeight="1" x14ac:dyDescent="0.3">
      <c r="A17" s="167"/>
      <c r="B17" s="166"/>
      <c r="C17" s="165" t="str">
        <f>[2]세출!D39</f>
        <v>사회보험부담금</v>
      </c>
      <c r="D17" s="164">
        <f>'참좋은 세출결산서'!I13</f>
        <v>17672600</v>
      </c>
      <c r="E17" s="164">
        <f>'참좋은 세출결산서'!I14</f>
        <v>17281240</v>
      </c>
      <c r="F17" s="183">
        <f t="shared" si="1"/>
        <v>-391360</v>
      </c>
      <c r="G17" s="336"/>
    </row>
    <row r="18" spans="1:7" ht="23.1" customHeight="1" x14ac:dyDescent="0.3">
      <c r="A18" s="167"/>
      <c r="B18" s="166"/>
      <c r="C18" s="165" t="str">
        <f>[2]세출!D45</f>
        <v>기타후생경비</v>
      </c>
      <c r="D18" s="176">
        <f>'참좋은 세출결산서'!I16</f>
        <v>190000</v>
      </c>
      <c r="E18" s="164">
        <f>'참좋은 세출결산서'!I17</f>
        <v>90000</v>
      </c>
      <c r="F18" s="183">
        <f t="shared" si="1"/>
        <v>-100000</v>
      </c>
      <c r="G18" s="177" t="s">
        <v>131</v>
      </c>
    </row>
    <row r="19" spans="1:7" ht="23.1" customHeight="1" x14ac:dyDescent="0.3">
      <c r="A19" s="167"/>
      <c r="B19" s="174" t="str">
        <f>[1]세출!C53</f>
        <v>업무추진비</v>
      </c>
      <c r="C19" s="165" t="str">
        <f>[1]세출!D54</f>
        <v>기관운영비</v>
      </c>
      <c r="D19" s="176">
        <f>'참좋은 세출결산서'!I22</f>
        <v>320000</v>
      </c>
      <c r="E19" s="164">
        <f>'참좋은 세출결산서'!I23</f>
        <v>215000</v>
      </c>
      <c r="F19" s="183">
        <f t="shared" si="1"/>
        <v>-105000</v>
      </c>
      <c r="G19" s="177" t="s">
        <v>132</v>
      </c>
    </row>
    <row r="20" spans="1:7" ht="23.1" customHeight="1" x14ac:dyDescent="0.3">
      <c r="A20" s="167"/>
      <c r="B20" s="171"/>
      <c r="C20" s="165" t="str">
        <f>[1]세출!D55</f>
        <v>회의비</v>
      </c>
      <c r="D20" s="176">
        <f>'참좋은 세출결산서'!I25</f>
        <v>800000</v>
      </c>
      <c r="E20" s="164">
        <f>'참좋은 세출결산서'!I26</f>
        <v>595550</v>
      </c>
      <c r="F20" s="183">
        <f t="shared" si="1"/>
        <v>-204450</v>
      </c>
      <c r="G20" s="177" t="s">
        <v>133</v>
      </c>
    </row>
    <row r="21" spans="1:7" ht="23.1" customHeight="1" x14ac:dyDescent="0.3">
      <c r="A21" s="167"/>
      <c r="B21" s="174" t="str">
        <f>[1]세출!C56</f>
        <v>운영비</v>
      </c>
      <c r="C21" s="170" t="str">
        <f>[1]세출!D57</f>
        <v>여비</v>
      </c>
      <c r="D21" s="184">
        <f>'참좋은 세출결산서'!I31</f>
        <v>400000</v>
      </c>
      <c r="E21" s="164">
        <f>'참좋은 세출결산서'!I32</f>
        <v>384300</v>
      </c>
      <c r="F21" s="183">
        <f t="shared" si="1"/>
        <v>-15700</v>
      </c>
      <c r="G21" s="177" t="s">
        <v>134</v>
      </c>
    </row>
    <row r="22" spans="1:7" ht="23.1" customHeight="1" x14ac:dyDescent="0.3">
      <c r="A22" s="167"/>
      <c r="B22" s="166"/>
      <c r="C22" s="170" t="str">
        <f>[1]세출!D58</f>
        <v>수용비및수수료</v>
      </c>
      <c r="D22" s="184">
        <f>'참좋은 세출결산서'!I34</f>
        <v>8884000</v>
      </c>
      <c r="E22" s="164">
        <f>'참좋은 세출결산서'!I35</f>
        <v>9349120</v>
      </c>
      <c r="F22" s="183">
        <f t="shared" si="1"/>
        <v>465120</v>
      </c>
      <c r="G22" s="177" t="s">
        <v>103</v>
      </c>
    </row>
    <row r="23" spans="1:7" ht="23.1" customHeight="1" x14ac:dyDescent="0.3">
      <c r="A23" s="167"/>
      <c r="B23" s="166"/>
      <c r="C23" s="170" t="str">
        <f>[1]세출!D64</f>
        <v>공공요금</v>
      </c>
      <c r="D23" s="184">
        <f>'참좋은 세출결산서'!I37</f>
        <v>14400000</v>
      </c>
      <c r="E23" s="164">
        <f>'참좋은 세출결산서'!I38</f>
        <v>13852561</v>
      </c>
      <c r="F23" s="183">
        <f t="shared" si="1"/>
        <v>-547439</v>
      </c>
      <c r="G23" s="177" t="s">
        <v>135</v>
      </c>
    </row>
    <row r="24" spans="1:7" ht="23.1" customHeight="1" x14ac:dyDescent="0.3">
      <c r="A24" s="167"/>
      <c r="B24" s="166"/>
      <c r="C24" s="170" t="str">
        <f>[1]세출!D67</f>
        <v>제세공과금</v>
      </c>
      <c r="D24" s="184">
        <f>'참좋은 세출결산서'!I40</f>
        <v>5261680</v>
      </c>
      <c r="E24" s="164">
        <f>'참좋은 세출결산서'!I41</f>
        <v>4729960</v>
      </c>
      <c r="F24" s="183">
        <f t="shared" si="1"/>
        <v>-531720</v>
      </c>
      <c r="G24" s="177" t="s">
        <v>136</v>
      </c>
    </row>
    <row r="25" spans="1:7" ht="23.1" customHeight="1" x14ac:dyDescent="0.3">
      <c r="A25" s="167"/>
      <c r="B25" s="166"/>
      <c r="C25" s="170" t="str">
        <f>[1]세출!D73</f>
        <v>차량비</v>
      </c>
      <c r="D25" s="184">
        <f>'참좋은 세출결산서'!I43</f>
        <v>7840000</v>
      </c>
      <c r="E25" s="164">
        <f>'참좋은 세출결산서'!I44</f>
        <v>7649152</v>
      </c>
      <c r="F25" s="183">
        <f t="shared" si="1"/>
        <v>-190848</v>
      </c>
      <c r="G25" s="177" t="s">
        <v>137</v>
      </c>
    </row>
    <row r="26" spans="1:7" ht="23.1" customHeight="1" x14ac:dyDescent="0.3">
      <c r="A26" s="167"/>
      <c r="B26" s="171"/>
      <c r="C26" s="170" t="str">
        <f>[1]세출!D76</f>
        <v>기타운영비</v>
      </c>
      <c r="D26" s="184">
        <f>'참좋은 세출결산서'!I46</f>
        <v>5627000</v>
      </c>
      <c r="E26" s="164">
        <f>'참좋은 세출결산서'!I47</f>
        <v>5572600</v>
      </c>
      <c r="F26" s="183">
        <f t="shared" si="1"/>
        <v>-54400</v>
      </c>
      <c r="G26" s="177" t="s">
        <v>138</v>
      </c>
    </row>
    <row r="27" spans="1:7" ht="23.1" customHeight="1" x14ac:dyDescent="0.3">
      <c r="A27" s="182" t="str">
        <f>[1]세출!B80</f>
        <v>재산조성비</v>
      </c>
      <c r="B27" s="166" t="str">
        <f>[1]세출!C81</f>
        <v>시설비</v>
      </c>
      <c r="C27" s="170" t="str">
        <f>[1]세출!D82</f>
        <v>자산취득비</v>
      </c>
      <c r="D27" s="169">
        <f>'참좋은 세출결산서'!I55</f>
        <v>400000</v>
      </c>
      <c r="E27" s="169">
        <f>'참좋은 세출결산서'!I56</f>
        <v>347040</v>
      </c>
      <c r="F27" s="163">
        <f t="shared" si="1"/>
        <v>-52960</v>
      </c>
      <c r="G27" s="168" t="s">
        <v>139</v>
      </c>
    </row>
    <row r="28" spans="1:7" ht="23.1" customHeight="1" x14ac:dyDescent="0.3">
      <c r="A28" s="175" t="str">
        <f>[1]세출!B83</f>
        <v>사업비</v>
      </c>
      <c r="B28" s="165" t="str">
        <f>[1]세출!C84</f>
        <v>운영비</v>
      </c>
      <c r="C28" s="170" t="str">
        <f>[1]세출!D85</f>
        <v>생계비</v>
      </c>
      <c r="D28" s="181">
        <f>'참좋은 세출결산서'!I61</f>
        <v>20664000</v>
      </c>
      <c r="E28" s="169">
        <f>'참좋은 세출결산서'!I62</f>
        <v>18920750</v>
      </c>
      <c r="F28" s="163">
        <f t="shared" si="1"/>
        <v>-1743250</v>
      </c>
      <c r="G28" s="178" t="s">
        <v>140</v>
      </c>
    </row>
    <row r="29" spans="1:7" ht="23.1" customHeight="1" x14ac:dyDescent="0.3">
      <c r="A29" s="167"/>
      <c r="B29" s="180"/>
      <c r="C29" s="165" t="str">
        <f>[1]세출!D88</f>
        <v>수용기관경비</v>
      </c>
      <c r="D29" s="179">
        <f>'참좋은 세출결산서'!I64</f>
        <v>600000</v>
      </c>
      <c r="E29" s="164">
        <f>'참좋은 세출결산서'!I65</f>
        <v>238080</v>
      </c>
      <c r="F29" s="163">
        <f t="shared" si="1"/>
        <v>-361920</v>
      </c>
      <c r="G29" s="178" t="s">
        <v>141</v>
      </c>
    </row>
    <row r="30" spans="1:7" ht="23.1" customHeight="1" x14ac:dyDescent="0.3">
      <c r="A30" s="167"/>
      <c r="B30" s="180"/>
      <c r="C30" s="165" t="str">
        <f>[1]세출!D89</f>
        <v>특별급식비</v>
      </c>
      <c r="D30" s="179">
        <f>'참좋은 세출결산서'!I67</f>
        <v>400000</v>
      </c>
      <c r="E30" s="164">
        <f>'참좋은 세출결산서'!I68</f>
        <v>280000</v>
      </c>
      <c r="F30" s="163">
        <f t="shared" si="1"/>
        <v>-120000</v>
      </c>
      <c r="G30" s="178" t="s">
        <v>142</v>
      </c>
    </row>
    <row r="31" spans="1:7" ht="23.1" customHeight="1" x14ac:dyDescent="0.3">
      <c r="A31" s="167"/>
      <c r="B31" s="174" t="str">
        <f>[1]세출!C90</f>
        <v>사업비</v>
      </c>
      <c r="C31" s="165" t="str">
        <f>[1]세출!D91</f>
        <v>사례관리사업비</v>
      </c>
      <c r="D31" s="176">
        <f>'참좋은 세출결산서'!I76</f>
        <v>80000</v>
      </c>
      <c r="E31" s="164">
        <f>'참좋은 세출결산서'!I77</f>
        <v>24000</v>
      </c>
      <c r="F31" s="163">
        <f t="shared" si="1"/>
        <v>-56000</v>
      </c>
      <c r="G31" s="177" t="s">
        <v>143</v>
      </c>
    </row>
    <row r="32" spans="1:7" ht="23.1" customHeight="1" x14ac:dyDescent="0.3">
      <c r="A32" s="167"/>
      <c r="B32" s="166"/>
      <c r="C32" s="165" t="str">
        <f>[1]세출!D95</f>
        <v>복지사업비</v>
      </c>
      <c r="D32" s="176">
        <f>'참좋은 세출결산서'!I79</f>
        <v>1400000</v>
      </c>
      <c r="E32" s="164">
        <f>'참좋은 세출결산서'!I80</f>
        <v>1396030</v>
      </c>
      <c r="F32" s="163">
        <f t="shared" si="1"/>
        <v>-3970</v>
      </c>
      <c r="G32" s="168" t="s">
        <v>144</v>
      </c>
    </row>
    <row r="33" spans="1:7" ht="23.1" customHeight="1" x14ac:dyDescent="0.3">
      <c r="A33" s="167"/>
      <c r="B33" s="166"/>
      <c r="C33" s="165" t="str">
        <f>[1]세출!D100</f>
        <v>신체활동지원사업비</v>
      </c>
      <c r="D33" s="176">
        <f>'참좋은 세출결산서'!I82</f>
        <v>200000</v>
      </c>
      <c r="E33" s="164">
        <f>'참좋은 세출결산서'!I83</f>
        <v>184800</v>
      </c>
      <c r="F33" s="163">
        <f t="shared" si="1"/>
        <v>-15200</v>
      </c>
      <c r="G33" s="168" t="s">
        <v>145</v>
      </c>
    </row>
    <row r="34" spans="1:7" ht="23.1" customHeight="1" x14ac:dyDescent="0.3">
      <c r="A34" s="167"/>
      <c r="B34" s="166"/>
      <c r="C34" s="165" t="str">
        <f>[1]세출!D103</f>
        <v>기능회복훈련사업비</v>
      </c>
      <c r="D34" s="176">
        <f>'참좋은 세출결산서'!I85</f>
        <v>960000</v>
      </c>
      <c r="E34" s="164">
        <f>'참좋은 세출결산서'!I86</f>
        <v>924950</v>
      </c>
      <c r="F34" s="163">
        <f t="shared" si="1"/>
        <v>-35050</v>
      </c>
      <c r="G34" s="168" t="s">
        <v>102</v>
      </c>
    </row>
    <row r="35" spans="1:7" ht="23.1" customHeight="1" x14ac:dyDescent="0.3">
      <c r="A35" s="167"/>
      <c r="B35" s="166"/>
      <c r="C35" s="165" t="str">
        <f>[1]세출!D106</f>
        <v>간호 및 처치사업비</v>
      </c>
      <c r="D35" s="176">
        <f>'참좋은 세출결산서'!I88</f>
        <v>870000</v>
      </c>
      <c r="E35" s="164">
        <f>'참좋은 세출결산서'!I89</f>
        <v>1054140</v>
      </c>
      <c r="F35" s="163">
        <f t="shared" si="1"/>
        <v>184140</v>
      </c>
      <c r="G35" s="168" t="s">
        <v>146</v>
      </c>
    </row>
    <row r="36" spans="1:7" ht="23.1" customHeight="1" x14ac:dyDescent="0.3">
      <c r="A36" s="167"/>
      <c r="B36" s="166"/>
      <c r="C36" s="165" t="str">
        <f>[1]세출!D112</f>
        <v>정서지원사업비</v>
      </c>
      <c r="D36" s="176">
        <f>'참좋은 세출결산서'!I91</f>
        <v>1170000</v>
      </c>
      <c r="E36" s="164">
        <f>'참좋은 세출결산서'!I92</f>
        <v>838400</v>
      </c>
      <c r="F36" s="163">
        <f t="shared" si="1"/>
        <v>-331600</v>
      </c>
      <c r="G36" s="168" t="s">
        <v>147</v>
      </c>
    </row>
    <row r="37" spans="1:7" ht="23.1" customHeight="1" x14ac:dyDescent="0.3">
      <c r="A37" s="167"/>
      <c r="B37" s="166"/>
      <c r="C37" s="165" t="str">
        <f>[2]세출!D111</f>
        <v>가족지원사업비</v>
      </c>
      <c r="D37" s="176">
        <f>'참좋은 세출결산서'!I94</f>
        <v>1900000</v>
      </c>
      <c r="E37" s="164">
        <f>'참좋은 세출결산서'!I95</f>
        <v>1808300</v>
      </c>
      <c r="F37" s="163">
        <f t="shared" si="1"/>
        <v>-91700</v>
      </c>
      <c r="G37" s="168" t="s">
        <v>148</v>
      </c>
    </row>
    <row r="38" spans="1:7" ht="23.1" customHeight="1" x14ac:dyDescent="0.3">
      <c r="A38" s="175"/>
      <c r="B38" s="174" t="str">
        <f>[1]세출!C124</f>
        <v>일반사업비</v>
      </c>
      <c r="C38" s="170" t="str">
        <f>[1]세출!D125</f>
        <v>홍보출판사업비</v>
      </c>
      <c r="D38" s="169">
        <f>'참좋은 세출결산서'!I100</f>
        <v>1400000</v>
      </c>
      <c r="E38" s="169">
        <f>'참좋은 세출결산서'!I101</f>
        <v>1527000</v>
      </c>
      <c r="F38" s="163">
        <f t="shared" si="1"/>
        <v>127000</v>
      </c>
      <c r="G38" s="168" t="s">
        <v>149</v>
      </c>
    </row>
    <row r="39" spans="1:7" ht="23.1" customHeight="1" x14ac:dyDescent="0.3">
      <c r="A39" s="167"/>
      <c r="B39" s="166"/>
      <c r="C39" s="170" t="str">
        <f>[1]세출!D127</f>
        <v>직원연수교육비</v>
      </c>
      <c r="D39" s="169">
        <f>'참좋은 세출결산서'!I106</f>
        <v>1229000</v>
      </c>
      <c r="E39" s="169">
        <f>'참좋은 세출결산서'!I107</f>
        <v>1104000</v>
      </c>
      <c r="F39" s="163">
        <f t="shared" si="1"/>
        <v>-125000</v>
      </c>
      <c r="G39" s="168" t="s">
        <v>150</v>
      </c>
    </row>
    <row r="40" spans="1:7" ht="23.1" customHeight="1" x14ac:dyDescent="0.3">
      <c r="A40" s="167"/>
      <c r="B40" s="166"/>
      <c r="C40" s="173" t="str">
        <f>[1]세출!D132</f>
        <v>봉사자 및 후원자 관리비</v>
      </c>
      <c r="D40" s="169">
        <f>'참좋은 세출결산서'!I109</f>
        <v>1000000</v>
      </c>
      <c r="E40" s="169">
        <f>'참좋은 세출결산서'!I110</f>
        <v>896960</v>
      </c>
      <c r="F40" s="163">
        <f t="shared" si="1"/>
        <v>-103040</v>
      </c>
      <c r="G40" s="168" t="s">
        <v>151</v>
      </c>
    </row>
    <row r="41" spans="1:7" ht="23.1" customHeight="1" x14ac:dyDescent="0.3">
      <c r="A41" s="172"/>
      <c r="B41" s="171"/>
      <c r="C41" s="170" t="str">
        <f>[1]세출!D135</f>
        <v>기타사업비</v>
      </c>
      <c r="D41" s="169">
        <f>'참좋은 세출결산서'!I103</f>
        <v>100000</v>
      </c>
      <c r="E41" s="169">
        <f>'참좋은 세출결산서'!I104</f>
        <v>0</v>
      </c>
      <c r="F41" s="163">
        <f t="shared" si="1"/>
        <v>-100000</v>
      </c>
      <c r="G41" s="168" t="s">
        <v>153</v>
      </c>
    </row>
    <row r="42" spans="1:7" ht="23.1" customHeight="1" x14ac:dyDescent="0.3">
      <c r="A42" s="175" t="str">
        <f>[1]세출!B137</f>
        <v>예비비 및 기타</v>
      </c>
      <c r="B42" s="174" t="str">
        <f>[1]세출!C138</f>
        <v>예비비 및 기타</v>
      </c>
      <c r="C42" s="165" t="str">
        <f>[1]세출!D139</f>
        <v>예비비</v>
      </c>
      <c r="D42" s="164">
        <f>'참좋은 세출결산서'!I118</f>
        <v>84840</v>
      </c>
      <c r="E42" s="164">
        <f>'참좋은 세출결산서'!I119</f>
        <v>0</v>
      </c>
      <c r="F42" s="163">
        <f t="shared" si="1"/>
        <v>-84840</v>
      </c>
      <c r="G42" s="162" t="s">
        <v>152</v>
      </c>
    </row>
    <row r="43" spans="1:7" ht="23.1" customHeight="1" thickBot="1" x14ac:dyDescent="0.35">
      <c r="A43" s="218"/>
      <c r="B43" s="219"/>
      <c r="C43" s="161" t="str">
        <f>[1]세출!D140</f>
        <v>반환금</v>
      </c>
      <c r="D43" s="160">
        <f>'참좋은 세출결산서'!I121</f>
        <v>23481</v>
      </c>
      <c r="E43" s="160">
        <f>'참좋은 세출결산서'!I122</f>
        <v>39563</v>
      </c>
      <c r="F43" s="159">
        <f t="shared" si="1"/>
        <v>16082</v>
      </c>
      <c r="G43" s="158" t="s">
        <v>154</v>
      </c>
    </row>
    <row r="44" spans="1:7" ht="23.1" customHeight="1" x14ac:dyDescent="0.3"/>
    <row r="45" spans="1:7" ht="23.1" customHeight="1" x14ac:dyDescent="0.3"/>
    <row r="46" spans="1:7" ht="23.1" customHeight="1" x14ac:dyDescent="0.3"/>
    <row r="47" spans="1:7" ht="23.1" customHeight="1" x14ac:dyDescent="0.3"/>
    <row r="48" spans="1:7" ht="23.1" customHeight="1" x14ac:dyDescent="0.3"/>
    <row r="49" ht="23.1" customHeight="1" x14ac:dyDescent="0.3"/>
    <row r="50" ht="23.1" customHeight="1" x14ac:dyDescent="0.3"/>
  </sheetData>
  <mergeCells count="5">
    <mergeCell ref="A1:G1"/>
    <mergeCell ref="A4:C4"/>
    <mergeCell ref="A13:C13"/>
    <mergeCell ref="G14:G17"/>
    <mergeCell ref="G6:G7"/>
  </mergeCells>
  <phoneticPr fontId="9" type="noConversion"/>
  <printOptions horizontalCentered="1"/>
  <pageMargins left="0.39370078740157483" right="0.39370078740157483" top="0.78740157480314965" bottom="0.59055118110236227" header="0" footer="0"/>
  <pageSetup paperSize="9" scale="65" firstPageNumber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표지</vt:lpstr>
      <vt:lpstr>총괄</vt:lpstr>
      <vt:lpstr>참좋은 세입결산서</vt:lpstr>
      <vt:lpstr>참좋은 세출결산서</vt:lpstr>
      <vt:lpstr>본예산 변경 사유서</vt:lpstr>
      <vt:lpstr>'본예산 변경 사유서'!Print_Area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2018-06-19T06:56:24Z</cp:lastPrinted>
  <dcterms:created xsi:type="dcterms:W3CDTF">2012-03-15T00:45:44Z</dcterms:created>
  <dcterms:modified xsi:type="dcterms:W3CDTF">2020-10-27T12:31:55Z</dcterms:modified>
</cp:coreProperties>
</file>