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9년\결산추경\"/>
    </mc:Choice>
  </mc:AlternateContent>
  <bookViews>
    <workbookView xWindow="9585" yWindow="-15" windowWidth="9600" windowHeight="12705" activeTab="4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변경'!$A$1:$E$16</definedName>
  </definedNames>
  <calcPr calcId="152511"/>
</workbook>
</file>

<file path=xl/calcChain.xml><?xml version="1.0" encoding="utf-8"?>
<calcChain xmlns="http://schemas.openxmlformats.org/spreadsheetml/2006/main">
  <c r="D28" i="14" l="1"/>
  <c r="C13" i="14" l="1"/>
  <c r="E13" i="17" l="1"/>
  <c r="E7" i="17"/>
  <c r="E15" i="17" l="1"/>
  <c r="E11" i="17"/>
  <c r="E5" i="17"/>
  <c r="F102" i="15" l="1"/>
  <c r="G102" i="15"/>
  <c r="G87" i="15"/>
  <c r="G85" i="15"/>
  <c r="G83" i="15"/>
  <c r="G82" i="15"/>
  <c r="G75" i="15"/>
  <c r="G76" i="15"/>
  <c r="G74" i="15"/>
  <c r="G66" i="15"/>
  <c r="G58" i="15"/>
  <c r="G59" i="15"/>
  <c r="G60" i="15"/>
  <c r="G61" i="15"/>
  <c r="G56" i="15"/>
  <c r="G54" i="15"/>
  <c r="F79" i="15"/>
  <c r="F80" i="15"/>
  <c r="F81" i="15"/>
  <c r="F82" i="15"/>
  <c r="F83" i="15"/>
  <c r="F84" i="15"/>
  <c r="F85" i="15"/>
  <c r="F86" i="15"/>
  <c r="F87" i="15"/>
  <c r="F54" i="15"/>
  <c r="F55" i="15"/>
  <c r="F56" i="15"/>
  <c r="F58" i="15"/>
  <c r="F59" i="15"/>
  <c r="F60" i="15"/>
  <c r="F61" i="15"/>
  <c r="F62" i="15"/>
  <c r="F65" i="15"/>
  <c r="F66" i="15"/>
  <c r="F67" i="15"/>
  <c r="F72" i="15"/>
  <c r="F73" i="15"/>
  <c r="F74" i="15"/>
  <c r="F75" i="15"/>
  <c r="F76" i="15"/>
  <c r="G45" i="15"/>
  <c r="G40" i="15"/>
  <c r="F32" i="15"/>
  <c r="F33" i="15"/>
  <c r="F36" i="15"/>
  <c r="F39" i="15"/>
  <c r="F40" i="15"/>
  <c r="F43" i="15"/>
  <c r="F44" i="15"/>
  <c r="F45" i="15"/>
  <c r="G28" i="15"/>
  <c r="G29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8" i="15"/>
  <c r="F29" i="15"/>
  <c r="E101" i="15"/>
  <c r="E98" i="15"/>
  <c r="E97" i="15"/>
  <c r="E92" i="15"/>
  <c r="E91" i="15"/>
  <c r="E89" i="15"/>
  <c r="E88" i="15" s="1"/>
  <c r="E78" i="15"/>
  <c r="E71" i="15"/>
  <c r="E64" i="15"/>
  <c r="E57" i="15"/>
  <c r="D22" i="14" s="1"/>
  <c r="E53" i="15"/>
  <c r="D21" i="14" s="1"/>
  <c r="E42" i="15"/>
  <c r="E38" i="15"/>
  <c r="E35" i="15"/>
  <c r="E34" i="15" s="1"/>
  <c r="E31" i="15"/>
  <c r="E30" i="15" s="1"/>
  <c r="E27" i="15"/>
  <c r="E19" i="15"/>
  <c r="E18" i="15" s="1"/>
  <c r="E15" i="15"/>
  <c r="E12" i="15"/>
  <c r="E6" i="15"/>
  <c r="E37" i="15" l="1"/>
  <c r="D13" i="14"/>
  <c r="E77" i="15"/>
  <c r="D25" i="14"/>
  <c r="E100" i="15"/>
  <c r="D29" i="14"/>
  <c r="E70" i="15"/>
  <c r="D24" i="14"/>
  <c r="E63" i="15"/>
  <c r="D23" i="14"/>
  <c r="E41" i="15"/>
  <c r="D14" i="14"/>
  <c r="E26" i="15"/>
  <c r="D10" i="14"/>
  <c r="E51" i="15"/>
  <c r="E5" i="15" l="1"/>
  <c r="E50" i="15"/>
  <c r="D71" i="15" l="1"/>
  <c r="C24" i="14" s="1"/>
  <c r="D64" i="15"/>
  <c r="C23" i="14" s="1"/>
  <c r="D63" i="15" l="1"/>
  <c r="G64" i="15"/>
  <c r="F64" i="15"/>
  <c r="G71" i="15"/>
  <c r="F71" i="15"/>
  <c r="F63" i="15" l="1"/>
  <c r="G63" i="15"/>
  <c r="D101" i="15"/>
  <c r="C29" i="14" s="1"/>
  <c r="E29" i="14" s="1"/>
  <c r="D98" i="15"/>
  <c r="D97" i="15"/>
  <c r="D92" i="15"/>
  <c r="D91" i="15"/>
  <c r="D89" i="15"/>
  <c r="D88" i="15" s="1"/>
  <c r="D78" i="15"/>
  <c r="C25" i="14" s="1"/>
  <c r="D57" i="15"/>
  <c r="C22" i="14" s="1"/>
  <c r="D53" i="15"/>
  <c r="C21" i="14" s="1"/>
  <c r="E21" i="14" s="1"/>
  <c r="D42" i="15"/>
  <c r="C14" i="14" s="1"/>
  <c r="E14" i="14" s="1"/>
  <c r="D35" i="15"/>
  <c r="F35" i="15" s="1"/>
  <c r="D31" i="15"/>
  <c r="F31" i="15" s="1"/>
  <c r="D27" i="15"/>
  <c r="C10" i="14" s="1"/>
  <c r="D19" i="15"/>
  <c r="F19" i="15" s="1"/>
  <c r="D15" i="15"/>
  <c r="F15" i="15" s="1"/>
  <c r="D12" i="15"/>
  <c r="F12" i="15" s="1"/>
  <c r="D6" i="15"/>
  <c r="F6" i="15" s="1"/>
  <c r="E28" i="14"/>
  <c r="E27" i="14"/>
  <c r="E26" i="14"/>
  <c r="E25" i="14"/>
  <c r="E24" i="14"/>
  <c r="E23" i="14"/>
  <c r="E20" i="14"/>
  <c r="D19" i="14"/>
  <c r="E13" i="14"/>
  <c r="E12" i="14"/>
  <c r="E11" i="14"/>
  <c r="E9" i="14"/>
  <c r="E8" i="14"/>
  <c r="E7" i="14"/>
  <c r="E6" i="14"/>
  <c r="D5" i="14"/>
  <c r="C19" i="14" l="1"/>
  <c r="E22" i="14"/>
  <c r="C5" i="14"/>
  <c r="E5" i="14" s="1"/>
  <c r="E10" i="14"/>
  <c r="F78" i="15"/>
  <c r="G78" i="15"/>
  <c r="G53" i="15"/>
  <c r="F53" i="15"/>
  <c r="G57" i="15"/>
  <c r="F57" i="15"/>
  <c r="G101" i="15"/>
  <c r="F101" i="15"/>
  <c r="F38" i="15"/>
  <c r="G38" i="15"/>
  <c r="G27" i="15"/>
  <c r="F27" i="15"/>
  <c r="F42" i="15"/>
  <c r="G42" i="15"/>
  <c r="D51" i="15"/>
  <c r="E19" i="14"/>
  <c r="D34" i="15"/>
  <c r="F34" i="15" s="1"/>
  <c r="D18" i="15"/>
  <c r="F18" i="15" s="1"/>
  <c r="D30" i="15"/>
  <c r="F30" i="15" s="1"/>
  <c r="D26" i="15"/>
  <c r="D77" i="15"/>
  <c r="D37" i="15"/>
  <c r="D41" i="15"/>
  <c r="F41" i="15" s="1"/>
  <c r="D70" i="15"/>
  <c r="D100" i="15"/>
  <c r="F37" i="15" l="1"/>
  <c r="G37" i="15"/>
  <c r="G26" i="15"/>
  <c r="F26" i="15"/>
  <c r="D50" i="15"/>
  <c r="F100" i="15"/>
  <c r="G100" i="15"/>
  <c r="G51" i="15"/>
  <c r="F51" i="15"/>
  <c r="F70" i="15"/>
  <c r="G70" i="15"/>
  <c r="F77" i="15"/>
  <c r="G77" i="15"/>
  <c r="D5" i="15"/>
  <c r="G5" i="15" l="1"/>
  <c r="F5" i="15"/>
  <c r="F50" i="15"/>
  <c r="G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<sst xmlns="http://schemas.openxmlformats.org/spreadsheetml/2006/main" count="256" uniqueCount="214">
  <si>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</si>
  <si>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</si>
  <si>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</si>
  <si>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</si>
  <si>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</si>
  <si>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</si>
  <si>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</si>
  <si>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</si>
  <si>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</si>
  <si>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</si>
  <si>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</si>
  <si>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</si>
  <si>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</si>
  <si>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</si>
  <si>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</si>
  <si>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</si>
  <si>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</si>
  <si>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</si>
  <si>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</si>
  <si>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</si>
  <si>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</si>
  <si>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</si>
  <si>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</si>
  <si>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</si>
  <si>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</si>
  <si>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</si>
  <si>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</si>
  <si>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</si>
  <si>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</si>
  <si>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</si>
  <si>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</si>
  <si>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</si>
  <si>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</si>
  <si>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</si>
  <si>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</si>
  <si>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</si>
  <si>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</si>
  <si>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</si>
  <si>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</si>
  <si>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</si>
  <si>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</si>
  <si>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</si>
  <si>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</si>
  <si>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</si>
  <si>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</si>
  <si>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</si>
  <si>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</si>
  <si>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</si>
  <si>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</si>
  <si>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</si>
  <si>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</si>
  <si>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</si>
  <si>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</si>
  <si>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</si>
  <si>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</si>
  <si>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</si>
  <si>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</si>
  <si>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</si>
  <si>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</si>
  <si>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</si>
  <si>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</si>
  <si>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</si>
  <si>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</si>
  <si>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</si>
  <si>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</si>
  <si>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</si>
  <si>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</si>
  <si>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</si>
  <si>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</si>
  <si>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</si>
  <si>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</si>
  <si>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</si>
  <si>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</si>
  <si>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</si>
  <si>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</si>
  <si>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</si>
  <si>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</si>
  <si>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</si>
  <si>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</si>
  <si>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</si>
  <si>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</si>
  <si>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</si>
  <si>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</si>
  <si>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</si>
  <si>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</si>
  <si>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</si>
  <si>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</si>
  <si>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</si>
  <si>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</si>
  <si>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</si>
  <si>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</si>
  <si>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</si>
  <si>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</si>
  <si>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</si>
  <si>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</si>
  <si>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</si>
  <si>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</si>
  <si>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</si>
  <si>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</si>
  <si>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</si>
  <si>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</si>
  <si>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</si>
  <si>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</si>
  <si>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</si>
  <si>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</si>
  <si>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각종 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</si>
  <si>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</si>
  <si>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</si>
  <si>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</si>
  <si>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</si>
  <si>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</si>
  <si>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</si>
  <si>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</si>
  <si>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</si>
  <si>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시설 보수공사 등</t>
    <phoneticPr fontId="2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</si>
  <si>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</si>
  <si>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</si>
  <si>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</si>
  <si>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</si>
  <si>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</si>
  <si>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</si>
  <si>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</si>
  <si>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</si>
  <si>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</si>
  <si>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</si>
  <si>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</si>
  <si>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</si>
  <si>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</si>
  <si>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413 참좋은노인복지센터시설전출금(후원금)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</si>
  <si>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</si>
  <si>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</si>
  <si>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</si>
  <si>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</si>
  <si>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</si>
  <si>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</si>
  <si>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</si>
  <si>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</si>
  <si>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</si>
  <si>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</si>
  <si>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</si>
  <si>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</si>
  <si>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</si>
  <si>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</si>
  <si>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</si>
  <si>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인건비 및 운영비</t>
    <phoneticPr fontId="2" type="noConversion"/>
  </si>
  <si>
    <t>1) 세입예산 내역</t>
    <phoneticPr fontId="2" type="noConversion"/>
  </si>
  <si>
    <t>2) 세출예산 내역</t>
    <phoneticPr fontId="2" type="noConversion"/>
  </si>
  <si>
    <t>법인협회비 50,000원×12월(중앙)
법인협회비 400,000원×1년(대구)
CMS 및 신원보증보험료  350,000원</t>
    <phoneticPr fontId="4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</si>
  <si>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</si>
  <si>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</si>
  <si>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</si>
  <si>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</si>
  <si>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</si>
  <si>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</si>
  <si>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</si>
  <si>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지정위탁금 250만*12개월</t>
    <phoneticPr fontId="2" type="noConversion"/>
  </si>
  <si>
    <t>512 비지정후원금수입</t>
    <phoneticPr fontId="4" type="noConversion"/>
  </si>
  <si>
    <t>이월금(대명)   102,592,239
이월금(운영비)   1,540,754
이월금(수자타)  72,059,608
이월금(후원금)  26,448,612</t>
    <phoneticPr fontId="2" type="noConversion"/>
  </si>
  <si>
    <t>어린이집 차량매각비용</t>
    <phoneticPr fontId="2" type="noConversion"/>
  </si>
  <si>
    <t>1~2분기 2,100,000원×2=4,200,000원</t>
    <phoneticPr fontId="2" type="noConversion"/>
  </si>
  <si>
    <t>인건비 600,000원×3월</t>
    <phoneticPr fontId="2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</si>
  <si>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</si>
  <si>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</si>
  <si>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</si>
  <si>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</si>
  <si>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</si>
  <si>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</si>
  <si>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</si>
  <si>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</si>
  <si>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</si>
  <si>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51 후원금수입</t>
    <phoneticPr fontId="4" type="noConversion"/>
  </si>
  <si>
    <t>511 지정후원금</t>
    <phoneticPr fontId="2" type="noConversion"/>
  </si>
  <si>
    <t>■ 시설명 : 사회복지법인 무일복지재단</t>
    <phoneticPr fontId="4" type="noConversion"/>
  </si>
  <si>
    <t>31 일반사업비</t>
    <phoneticPr fontId="4" type="noConversion"/>
  </si>
  <si>
    <t>311 무의탁무료급식</t>
    <phoneticPr fontId="4" type="noConversion"/>
  </si>
  <si>
    <t>81 예비비</t>
    <phoneticPr fontId="4" type="noConversion"/>
  </si>
  <si>
    <t>811 예비비</t>
    <phoneticPr fontId="4" type="noConversion"/>
  </si>
  <si>
    <t>417 참좋은어린이집
전출금</t>
    <phoneticPr fontId="4" type="noConversion"/>
  </si>
  <si>
    <t>2차추경
(B)</t>
    <phoneticPr fontId="2" type="noConversion"/>
  </si>
  <si>
    <t>1차추경
(A)</t>
    <phoneticPr fontId="2" type="noConversion"/>
  </si>
  <si>
    <t>산하시설 및 유관기관 종사자 경조사 화환</t>
    <phoneticPr fontId="2" type="noConversion"/>
  </si>
  <si>
    <t>차량구입 할부금 570,870원×12월
기타 149,560원</t>
    <phoneticPr fontId="2" type="noConversion"/>
  </si>
  <si>
    <t>수자타 후원금 증가로 인한 증액</t>
    <phoneticPr fontId="4" type="noConversion"/>
  </si>
  <si>
    <t>수자타 후원금으로 인한 증액</t>
    <phoneticPr fontId="2" type="noConversion"/>
  </si>
  <si>
    <t xml:space="preserve">관리자 연수 및 세미나 참석 </t>
    <phoneticPr fontId="2" type="noConversion"/>
  </si>
  <si>
    <t>91 잡수입</t>
    <phoneticPr fontId="2" type="noConversion"/>
  </si>
  <si>
    <t>경로잔치 미실시로 인한 감액</t>
    <phoneticPr fontId="4" type="noConversion"/>
  </si>
  <si>
    <t>41 전출금</t>
    <phoneticPr fontId="2" type="noConversion"/>
  </si>
  <si>
    <t>원아감소로 인한 인건비 및 운영비 지원</t>
    <phoneticPr fontId="2" type="noConversion"/>
  </si>
  <si>
    <t>711 잡지출</t>
    <phoneticPr fontId="4" type="noConversion"/>
  </si>
  <si>
    <t>812 반환금</t>
    <phoneticPr fontId="4" type="noConversion"/>
  </si>
  <si>
    <t xml:space="preserve">         2019년 무일복지재단
         결산추가경정 세입·세출 예산(안)</t>
    <phoneticPr fontId="4" type="noConversion"/>
  </si>
  <si>
    <t xml:space="preserve">2019.   11.  </t>
    <phoneticPr fontId="4" type="noConversion"/>
  </si>
  <si>
    <t>1. 무일복지재단 2019년도 결산추가경정 세입,세출예산은 다음과 같다.</t>
    <phoneticPr fontId="4" type="noConversion"/>
  </si>
  <si>
    <t>1. 2019년 결산추가경정 세입·세출예산(안) 총괄내역서</t>
    <phoneticPr fontId="4" type="noConversion"/>
  </si>
  <si>
    <t>2차추경(A)</t>
    <phoneticPr fontId="4" type="noConversion"/>
  </si>
  <si>
    <t>결산추경(B)</t>
    <phoneticPr fontId="4" type="noConversion"/>
  </si>
  <si>
    <t>결산추경(B)</t>
    <phoneticPr fontId="4" type="noConversion"/>
  </si>
  <si>
    <t>2차추경
(A)</t>
    <phoneticPr fontId="2" type="noConversion"/>
  </si>
  <si>
    <t>결산추경
(B)</t>
    <phoneticPr fontId="2" type="noConversion"/>
  </si>
  <si>
    <t>2차추경
(B)</t>
    <phoneticPr fontId="2" type="noConversion"/>
  </si>
  <si>
    <t>결산추경
(B)</t>
    <phoneticPr fontId="2" type="noConversion"/>
  </si>
  <si>
    <t>400,000원*52주</t>
    <phoneticPr fontId="4" type="noConversion"/>
  </si>
  <si>
    <t>법인 인지대 및 송달료 860,800
기타 139,200</t>
    <phoneticPr fontId="2" type="noConversion"/>
  </si>
  <si>
    <t>이월금(대명)     72,621,680
이월금(수자타) 117,590,156
이월금(후원금)  31,115,326
이월금(운영비)    1,322,838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</si>
  <si>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351,450,000원 </t>
    </r>
    <r>
      <rPr>
        <sz val="12"/>
        <rFont val="돋움"/>
        <family val="3"/>
        <charset val="129"/>
      </rPr>
      <t>으로한다.</t>
    </r>
    <phoneticPr fontId="4" type="noConversion"/>
  </si>
  <si>
    <t>2019년 무일복지재단 결산추가경정 세입.세출예산(안) 증감사유</t>
    <phoneticPr fontId="4" type="noConversion"/>
  </si>
  <si>
    <t>2019년
2차추경(A)</t>
    <phoneticPr fontId="38" type="noConversion"/>
  </si>
  <si>
    <t>2019년
결산추경(B)</t>
    <phoneticPr fontId="4" type="noConversion"/>
  </si>
  <si>
    <t>2019년
2차추경(A)</t>
    <phoneticPr fontId="38" type="noConversion"/>
  </si>
  <si>
    <t>2019년
결산추경(B)</t>
    <phoneticPr fontId="4" type="noConversion"/>
  </si>
  <si>
    <t>912 기타예금이자수입</t>
    <phoneticPr fontId="2" type="noConversion"/>
  </si>
  <si>
    <t xml:space="preserve">             이월금(대명)    72,612,680    이월금(수자타) 117,590,156  
             이월금(후원금) 31,115,326    이월금(운영비)    1,322,838</t>
    <phoneticPr fontId="4" type="noConversion"/>
  </si>
  <si>
    <t>예금이자 수입 증가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</si>
</sst>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21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41" xfId="0" applyNumberFormat="1" applyFont="1" applyBorder="1" applyAlignment="1">
      <alignment horizontal="right" vertical="center"/>
    </xf>
    <xf numFmtId="43" fontId="21" fillId="0" borderId="42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horizontal="right" vertical="center"/>
    </xf>
    <xf numFmtId="3" fontId="21" fillId="0" borderId="35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22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10" xfId="0" applyNumberFormat="1" applyFont="1" applyBorder="1" applyAlignment="1">
      <alignment horizontal="center" vertical="center"/>
    </xf>
    <xf numFmtId="3" fontId="21" fillId="0" borderId="15" xfId="0" quotePrefix="1" applyNumberFormat="1" applyFont="1" applyBorder="1" applyAlignment="1">
      <alignment horizontal="right" vertical="center"/>
    </xf>
    <xf numFmtId="43" fontId="21" fillId="0" borderId="15" xfId="0" applyNumberFormat="1" applyFont="1" applyBorder="1" applyAlignment="1">
      <alignment horizontal="right" vertical="center"/>
    </xf>
    <xf numFmtId="3" fontId="21" fillId="0" borderId="40" xfId="0" applyNumberFormat="1" applyFont="1" applyBorder="1" applyAlignment="1">
      <alignment horizontal="right" vertical="center"/>
    </xf>
    <xf numFmtId="43" fontId="21" fillId="0" borderId="17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43" fontId="25" fillId="0" borderId="7" xfId="0" applyNumberFormat="1" applyFont="1" applyBorder="1" applyAlignment="1">
      <alignment horizontal="right" vertical="center"/>
    </xf>
    <xf numFmtId="3" fontId="25" fillId="0" borderId="22" xfId="0" applyNumberFormat="1" applyFont="1" applyBorder="1" applyAlignment="1">
      <alignment horizontal="right" vertical="center"/>
    </xf>
    <xf numFmtId="3" fontId="25" fillId="0" borderId="0" xfId="0" quotePrefix="1" applyNumberFormat="1" applyFont="1" applyBorder="1" applyAlignment="1">
      <alignment horizontal="right" vertical="center"/>
    </xf>
    <xf numFmtId="43" fontId="25" fillId="0" borderId="17" xfId="0" applyNumberFormat="1" applyFont="1" applyBorder="1" applyAlignment="1">
      <alignment horizontal="right" vertical="center"/>
    </xf>
    <xf numFmtId="3" fontId="25" fillId="0" borderId="22" xfId="0" quotePrefix="1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vertical="center"/>
    </xf>
    <xf numFmtId="3" fontId="25" fillId="0" borderId="7" xfId="0" quotePrefix="1" applyNumberFormat="1" applyFont="1" applyBorder="1" applyAlignment="1">
      <alignment horizontal="right" vertical="center"/>
    </xf>
    <xf numFmtId="0" fontId="30" fillId="0" borderId="0" xfId="2" applyFont="1">
      <alignment vertical="center"/>
    </xf>
    <xf numFmtId="0" fontId="21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5" fillId="0" borderId="2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shrinkToFit="1"/>
    </xf>
    <xf numFmtId="3" fontId="21" fillId="0" borderId="3" xfId="2" applyNumberFormat="1" applyFont="1" applyBorder="1" applyAlignment="1">
      <alignment horizontal="center" vertical="center"/>
    </xf>
    <xf numFmtId="3" fontId="21" fillId="0" borderId="4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horizontal="right" vertical="center"/>
    </xf>
    <xf numFmtId="3" fontId="31" fillId="0" borderId="5" xfId="2" applyNumberFormat="1" applyFont="1" applyBorder="1" applyAlignment="1">
      <alignment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7" xfId="2" applyNumberFormat="1" applyFont="1" applyBorder="1" applyAlignment="1">
      <alignment horizontal="center" vertical="center"/>
    </xf>
    <xf numFmtId="3" fontId="32" fillId="0" borderId="7" xfId="3" applyNumberFormat="1" applyFont="1" applyBorder="1">
      <alignment vertical="center"/>
    </xf>
    <xf numFmtId="3" fontId="32" fillId="0" borderId="8" xfId="3" applyNumberFormat="1" applyFont="1" applyBorder="1">
      <alignment vertical="center"/>
    </xf>
    <xf numFmtId="3" fontId="21" fillId="0" borderId="9" xfId="2" applyNumberFormat="1" applyFont="1" applyBorder="1" applyAlignment="1">
      <alignment horizontal="center" vertical="center"/>
    </xf>
    <xf numFmtId="3" fontId="21" fillId="0" borderId="10" xfId="2" applyNumberFormat="1" applyFont="1" applyBorder="1" applyAlignment="1">
      <alignment horizontal="center" vertical="center"/>
    </xf>
    <xf numFmtId="3" fontId="32" fillId="0" borderId="10" xfId="3" applyNumberFormat="1" applyFont="1" applyBorder="1">
      <alignment vertical="center"/>
    </xf>
    <xf numFmtId="3" fontId="32" fillId="0" borderId="11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5" fillId="0" borderId="2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25" fillId="0" borderId="0" xfId="0" applyFont="1" applyAlignment="1">
      <alignment vertical="center"/>
    </xf>
    <xf numFmtId="3" fontId="21" fillId="0" borderId="18" xfId="0" applyNumberFormat="1" applyFont="1" applyBorder="1" applyAlignment="1">
      <alignment vertical="center" shrinkToFit="1"/>
    </xf>
    <xf numFmtId="3" fontId="21" fillId="0" borderId="8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horizontal="left" vertical="center" shrinkToFit="1"/>
    </xf>
    <xf numFmtId="3" fontId="21" fillId="0" borderId="8" xfId="0" applyNumberFormat="1" applyFont="1" applyBorder="1" applyAlignment="1">
      <alignment vertical="center" wrapText="1" shrinkToFit="1"/>
    </xf>
    <xf numFmtId="3" fontId="21" fillId="0" borderId="33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 shrinkToFit="1"/>
    </xf>
    <xf numFmtId="3" fontId="21" fillId="0" borderId="18" xfId="0" applyNumberFormat="1" applyFont="1" applyBorder="1" applyAlignment="1">
      <alignment vertical="center" wrapText="1"/>
    </xf>
    <xf numFmtId="3" fontId="25" fillId="0" borderId="7" xfId="1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vertical="center" wrapText="1"/>
    </xf>
    <xf numFmtId="3" fontId="21" fillId="0" borderId="7" xfId="1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vertical="center" wrapText="1"/>
    </xf>
    <xf numFmtId="3" fontId="21" fillId="0" borderId="10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/>
    </xf>
    <xf numFmtId="3" fontId="25" fillId="0" borderId="17" xfId="1" applyNumberFormat="1" applyFont="1" applyBorder="1" applyAlignment="1">
      <alignment horizontal="right" vertical="center"/>
    </xf>
    <xf numFmtId="3" fontId="25" fillId="0" borderId="33" xfId="1" applyNumberFormat="1" applyFont="1" applyBorder="1" applyAlignment="1">
      <alignment horizontal="right" vertical="center"/>
    </xf>
    <xf numFmtId="3" fontId="25" fillId="0" borderId="34" xfId="0" applyNumberFormat="1" applyFont="1" applyBorder="1" applyAlignment="1">
      <alignment vertical="center" wrapText="1"/>
    </xf>
    <xf numFmtId="0" fontId="35" fillId="0" borderId="0" xfId="0" applyFont="1">
      <alignment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 shrinkToFit="1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2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1" fillId="0" borderId="29" xfId="0" applyNumberFormat="1" applyFont="1" applyBorder="1" applyAlignment="1">
      <alignment horizontal="left"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shrinkToFit="1"/>
    </xf>
    <xf numFmtId="3" fontId="25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center" vertical="center"/>
    </xf>
    <xf numFmtId="3" fontId="35" fillId="0" borderId="0" xfId="0" applyNumberFormat="1" applyFont="1">
      <alignment vertical="center"/>
    </xf>
    <xf numFmtId="3" fontId="21" fillId="0" borderId="31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3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6" xfId="0" applyNumberFormat="1" applyFont="1" applyBorder="1" applyAlignment="1">
      <alignment horizontal="left" vertical="center"/>
    </xf>
    <xf numFmtId="3" fontId="21" fillId="0" borderId="38" xfId="0" applyNumberFormat="1" applyFont="1" applyBorder="1" applyAlignment="1">
      <alignment horizontal="left" vertical="center"/>
    </xf>
    <xf numFmtId="3" fontId="35" fillId="0" borderId="0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wrapText="1" shrinkToFit="1"/>
    </xf>
    <xf numFmtId="3" fontId="35" fillId="0" borderId="32" xfId="0" applyNumberFormat="1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left" vertical="center" wrapText="1" shrinkToFit="1"/>
    </xf>
    <xf numFmtId="3" fontId="35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left" vertical="center"/>
    </xf>
    <xf numFmtId="3" fontId="35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Border="1">
      <alignment vertical="center"/>
    </xf>
    <xf numFmtId="3" fontId="35" fillId="0" borderId="23" xfId="0" applyNumberFormat="1" applyFont="1" applyBorder="1">
      <alignment vertical="center"/>
    </xf>
    <xf numFmtId="3" fontId="35" fillId="0" borderId="30" xfId="0" applyNumberFormat="1" applyFont="1" applyBorder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51" xfId="0" applyNumberFormat="1" applyFont="1" applyBorder="1" applyAlignment="1">
      <alignment horizontal="right" vertical="center"/>
    </xf>
    <xf numFmtId="3" fontId="21" fillId="0" borderId="51" xfId="0" quotePrefix="1" applyNumberFormat="1" applyFont="1" applyBorder="1" applyAlignment="1">
      <alignment horizontal="right" vertical="center"/>
    </xf>
    <xf numFmtId="0" fontId="21" fillId="0" borderId="3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3" fontId="21" fillId="0" borderId="45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 shrinkToFit="1"/>
    </xf>
    <xf numFmtId="3" fontId="35" fillId="0" borderId="45" xfId="0" applyNumberFormat="1" applyFont="1" applyBorder="1">
      <alignment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3" fontId="25" fillId="0" borderId="1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42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4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3" fontId="21" fillId="0" borderId="14" xfId="0" applyNumberFormat="1" applyFont="1" applyBorder="1" applyAlignment="1">
      <alignment horizontal="center" vertical="center"/>
    </xf>
    <xf numFmtId="3" fontId="35" fillId="0" borderId="15" xfId="0" applyNumberFormat="1" applyFont="1" applyBorder="1">
      <alignment vertical="center"/>
    </xf>
    <xf numFmtId="3" fontId="35" fillId="0" borderId="16" xfId="0" applyNumberFormat="1" applyFont="1" applyBorder="1">
      <alignment vertical="center"/>
    </xf>
    <xf numFmtId="3" fontId="36" fillId="0" borderId="0" xfId="0" applyNumberFormat="1" applyFont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40" xfId="0" applyNumberFormat="1" applyFont="1" applyBorder="1" applyAlignment="1">
      <alignment horizontal="left" vertical="center" wrapText="1"/>
    </xf>
    <xf numFmtId="3" fontId="21" fillId="0" borderId="52" xfId="0" applyNumberFormat="1" applyFont="1" applyBorder="1" applyAlignment="1">
      <alignment horizontal="left" vertical="center"/>
    </xf>
    <xf numFmtId="3" fontId="21" fillId="0" borderId="53" xfId="0" applyNumberFormat="1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0" fontId="21" fillId="0" borderId="39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85" zoomScaleNormal="100" zoomScaleSheetLayoutView="85" workbookViewId="0">
      <selection activeCell="A5" sqref="A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58"/>
      <c r="B1" s="158"/>
    </row>
    <row r="2" spans="1:2" s="21" customFormat="1" ht="111" customHeight="1">
      <c r="A2" s="159" t="s">
        <v>191</v>
      </c>
      <c r="B2" s="160"/>
    </row>
    <row r="3" spans="1:2" ht="99.95" customHeight="1">
      <c r="A3" s="161"/>
      <c r="B3" s="161"/>
    </row>
    <row r="4" spans="1:2" ht="148.5" customHeight="1">
      <c r="A4" s="162" t="s">
        <v>192</v>
      </c>
      <c r="B4" s="162"/>
    </row>
    <row r="5" spans="1:2" ht="140.1" customHeight="1">
      <c r="A5" s="1"/>
      <c r="B5" s="1"/>
    </row>
    <row r="6" spans="1:2" ht="102.75" customHeight="1">
      <c r="A6" s="162" t="s">
        <v>0</v>
      </c>
      <c r="B6" s="162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3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4" zoomScaleNormal="100" zoomScaleSheetLayoutView="100" workbookViewId="0">
      <selection activeCell="A8" sqref="A8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66" t="s">
        <v>44</v>
      </c>
      <c r="B3" s="166"/>
      <c r="C3" s="166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67" t="s">
        <v>193</v>
      </c>
      <c r="B5" s="167"/>
      <c r="C5" s="167"/>
      <c r="D5" s="13"/>
      <c r="E5" s="168"/>
      <c r="F5" s="168"/>
      <c r="G5" s="168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68"/>
      <c r="F6" s="168"/>
      <c r="G6" s="168"/>
      <c r="H6" s="13"/>
      <c r="I6" s="13"/>
      <c r="J6" s="13"/>
      <c r="K6" s="13"/>
      <c r="L6" s="13"/>
    </row>
    <row r="7" spans="1:12" customFormat="1" ht="30" customHeight="1">
      <c r="A7" s="169" t="s">
        <v>205</v>
      </c>
      <c r="B7" s="169"/>
      <c r="C7" s="169"/>
      <c r="E7" s="168"/>
      <c r="F7" s="168"/>
      <c r="G7" s="168"/>
    </row>
    <row r="8" spans="1:12" customFormat="1" ht="30" customHeight="1">
      <c r="A8" s="18"/>
      <c r="B8" s="18"/>
      <c r="C8" s="18"/>
      <c r="E8" s="168"/>
      <c r="F8" s="168"/>
      <c r="G8" s="168"/>
    </row>
    <row r="9" spans="1:12" s="14" customFormat="1" ht="30" customHeight="1">
      <c r="A9" s="170" t="s">
        <v>45</v>
      </c>
      <c r="B9" s="171"/>
      <c r="C9" s="171"/>
      <c r="D9" s="13"/>
      <c r="E9" s="168"/>
      <c r="F9" s="168"/>
      <c r="G9" s="168"/>
      <c r="H9" s="13"/>
      <c r="I9" s="13"/>
      <c r="J9" s="13"/>
      <c r="K9" s="13"/>
      <c r="L9" s="13"/>
    </row>
    <row r="10" spans="1:12" s="14" customFormat="1" ht="30" customHeight="1">
      <c r="A10" s="172" t="s">
        <v>46</v>
      </c>
      <c r="B10" s="172"/>
      <c r="C10" s="172"/>
      <c r="D10" s="13"/>
      <c r="E10" s="168"/>
      <c r="F10" s="168"/>
      <c r="G10" s="168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68"/>
      <c r="F11" s="168"/>
      <c r="G11" s="168"/>
      <c r="H11" s="13"/>
      <c r="I11" s="13"/>
      <c r="J11" s="13"/>
      <c r="K11" s="13"/>
      <c r="L11" s="13"/>
    </row>
    <row r="12" spans="1:12" customFormat="1" ht="30" customHeight="1">
      <c r="A12" s="169" t="s">
        <v>149</v>
      </c>
      <c r="B12" s="169"/>
      <c r="C12" s="169"/>
      <c r="E12" s="168"/>
      <c r="F12" s="168"/>
      <c r="G12" s="168"/>
    </row>
    <row r="13" spans="1:12" customFormat="1" ht="30" customHeight="1">
      <c r="A13" s="18"/>
      <c r="B13" s="18"/>
      <c r="C13" s="18"/>
      <c r="E13" s="168"/>
      <c r="F13" s="168"/>
      <c r="G13" s="168"/>
    </row>
    <row r="14" spans="1:12" customFormat="1" ht="30" customHeight="1">
      <c r="A14" s="169" t="s">
        <v>150</v>
      </c>
      <c r="B14" s="169"/>
      <c r="C14" s="169"/>
      <c r="E14" s="168"/>
      <c r="F14" s="168"/>
      <c r="G14" s="168"/>
    </row>
    <row r="15" spans="1:12" customFormat="1" ht="30" customHeight="1">
      <c r="A15" s="15"/>
      <c r="E15" s="168"/>
      <c r="F15" s="168"/>
      <c r="G15" s="168"/>
    </row>
    <row r="16" spans="1:12" s="21" customFormat="1" ht="30" customHeight="1">
      <c r="A16" s="169" t="s">
        <v>151</v>
      </c>
      <c r="B16" s="169"/>
      <c r="C16" s="169"/>
      <c r="E16" s="168"/>
      <c r="F16" s="168"/>
      <c r="G16" s="168"/>
    </row>
    <row r="17" spans="1:12" customFormat="1" ht="30" customHeight="1">
      <c r="A17" s="15"/>
      <c r="E17" s="168"/>
      <c r="F17" s="168"/>
      <c r="G17" s="168"/>
    </row>
    <row r="18" spans="1:12" customFormat="1" ht="30" customHeight="1">
      <c r="A18" s="169" t="s">
        <v>47</v>
      </c>
      <c r="B18" s="169"/>
      <c r="C18" s="169"/>
      <c r="E18" s="168"/>
      <c r="F18" s="168"/>
      <c r="G18" s="168"/>
    </row>
    <row r="19" spans="1:12" customFormat="1" ht="30" customHeight="1">
      <c r="A19" s="169" t="s">
        <v>48</v>
      </c>
      <c r="B19" s="169"/>
      <c r="C19" s="169"/>
      <c r="E19" s="168"/>
      <c r="F19" s="168"/>
      <c r="G19" s="168"/>
    </row>
    <row r="20" spans="1:12" customFormat="1" ht="30" customHeight="1">
      <c r="A20" s="18"/>
      <c r="B20" s="18"/>
      <c r="C20" s="18"/>
      <c r="E20" s="168"/>
      <c r="F20" s="168"/>
      <c r="G20" s="168"/>
    </row>
    <row r="21" spans="1:12" customFormat="1" ht="30" customHeight="1">
      <c r="A21" s="169" t="s">
        <v>49</v>
      </c>
      <c r="B21" s="169"/>
      <c r="C21" s="169"/>
      <c r="E21" s="168"/>
      <c r="F21" s="168"/>
      <c r="G21" s="168"/>
    </row>
    <row r="22" spans="1:12" customFormat="1" ht="30" customHeight="1">
      <c r="A22" s="173" t="s">
        <v>50</v>
      </c>
      <c r="B22" s="173"/>
      <c r="C22" s="173"/>
      <c r="E22" s="168"/>
      <c r="F22" s="168"/>
      <c r="G22" s="168"/>
    </row>
    <row r="23" spans="1:12" ht="35.1" customHeight="1">
      <c r="A23" s="11"/>
      <c r="B23" s="11"/>
      <c r="C23" s="11"/>
      <c r="D23" s="11"/>
      <c r="E23" s="168"/>
      <c r="F23" s="168"/>
      <c r="G23" s="168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</row>
    <row r="35" spans="1:12" s="16" customFormat="1" ht="31.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5" orientation="portrait" useFirstPageNumber="1" r:id="rId1"/>
  <headerFooter>
    <oddFooter>&amp;C&amp;P&amp;R무일복지재단(2019.11.25)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D29" sqref="D29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74" t="s">
        <v>194</v>
      </c>
      <c r="B1" s="174"/>
      <c r="C1" s="174"/>
      <c r="D1" s="174"/>
      <c r="E1" s="174"/>
      <c r="F1" s="5"/>
      <c r="G1" s="5"/>
      <c r="H1" s="5"/>
      <c r="I1" s="5"/>
      <c r="J1" s="5"/>
    </row>
    <row r="2" spans="1:10" s="56" customFormat="1" ht="24.75" customHeight="1">
      <c r="A2" s="57"/>
      <c r="B2" s="57"/>
      <c r="C2" s="57"/>
      <c r="D2" s="57"/>
      <c r="E2" s="58" t="s">
        <v>164</v>
      </c>
      <c r="F2" s="57"/>
      <c r="G2" s="57"/>
      <c r="H2" s="57"/>
      <c r="I2" s="57"/>
      <c r="J2" s="57"/>
    </row>
    <row r="3" spans="1:10" s="56" customFormat="1" ht="21.95" customHeight="1">
      <c r="A3" s="175" t="s">
        <v>1</v>
      </c>
      <c r="B3" s="175"/>
      <c r="C3" s="175"/>
      <c r="D3" s="175"/>
      <c r="E3" s="175"/>
    </row>
    <row r="4" spans="1:10" s="56" customFormat="1" ht="21.95" customHeight="1" thickBot="1">
      <c r="A4" s="59" t="s">
        <v>2</v>
      </c>
      <c r="B4" s="59" t="s">
        <v>3</v>
      </c>
      <c r="C4" s="60" t="s">
        <v>195</v>
      </c>
      <c r="D4" s="60" t="s">
        <v>196</v>
      </c>
      <c r="E4" s="59" t="s">
        <v>4</v>
      </c>
    </row>
    <row r="5" spans="1:10" s="56" customFormat="1" ht="21.95" customHeight="1" thickTop="1">
      <c r="A5" s="61" t="s">
        <v>5</v>
      </c>
      <c r="B5" s="62"/>
      <c r="C5" s="63">
        <f>SUM(C6:C14)</f>
        <v>336410000</v>
      </c>
      <c r="D5" s="63">
        <f>SUM(D6:D14)</f>
        <v>351450000</v>
      </c>
      <c r="E5" s="64">
        <f>D5-C5</f>
        <v>15040000</v>
      </c>
    </row>
    <row r="6" spans="1:10" s="56" customFormat="1" ht="21.95" customHeight="1">
      <c r="A6" s="65" t="s">
        <v>6</v>
      </c>
      <c r="B6" s="66" t="s">
        <v>7</v>
      </c>
      <c r="C6" s="67">
        <v>0</v>
      </c>
      <c r="D6" s="67">
        <v>0</v>
      </c>
      <c r="E6" s="68">
        <f t="shared" ref="E6:E14" si="0">D6-C6</f>
        <v>0</v>
      </c>
    </row>
    <row r="7" spans="1:10" s="56" customFormat="1" ht="21.95" customHeight="1">
      <c r="A7" s="65" t="s">
        <v>8</v>
      </c>
      <c r="B7" s="66" t="s">
        <v>9</v>
      </c>
      <c r="C7" s="67">
        <v>0</v>
      </c>
      <c r="D7" s="67">
        <v>0</v>
      </c>
      <c r="E7" s="68">
        <f t="shared" si="0"/>
        <v>0</v>
      </c>
    </row>
    <row r="8" spans="1:10" s="56" customFormat="1" ht="21.95" customHeight="1">
      <c r="A8" s="65" t="s">
        <v>10</v>
      </c>
      <c r="B8" s="66" t="s">
        <v>11</v>
      </c>
      <c r="C8" s="67">
        <v>0</v>
      </c>
      <c r="D8" s="67">
        <v>0</v>
      </c>
      <c r="E8" s="68">
        <f t="shared" si="0"/>
        <v>0</v>
      </c>
    </row>
    <row r="9" spans="1:10" s="56" customFormat="1" ht="21.95" customHeight="1">
      <c r="A9" s="65" t="s">
        <v>12</v>
      </c>
      <c r="B9" s="66" t="s">
        <v>13</v>
      </c>
      <c r="C9" s="67">
        <v>0</v>
      </c>
      <c r="D9" s="67">
        <v>0</v>
      </c>
      <c r="E9" s="68">
        <f t="shared" si="0"/>
        <v>0</v>
      </c>
    </row>
    <row r="10" spans="1:10" s="56" customFormat="1" ht="21.95" customHeight="1">
      <c r="A10" s="65" t="s">
        <v>14</v>
      </c>
      <c r="B10" s="66" t="s">
        <v>15</v>
      </c>
      <c r="C10" s="67">
        <f>예산내역!D27</f>
        <v>130500000</v>
      </c>
      <c r="D10" s="67">
        <f>예산내역!E27</f>
        <v>145500000</v>
      </c>
      <c r="E10" s="68">
        <f t="shared" si="0"/>
        <v>15000000</v>
      </c>
    </row>
    <row r="11" spans="1:10" s="56" customFormat="1" ht="21.95" customHeight="1">
      <c r="A11" s="65" t="s">
        <v>16</v>
      </c>
      <c r="B11" s="66" t="s">
        <v>17</v>
      </c>
      <c r="C11" s="67">
        <v>0</v>
      </c>
      <c r="D11" s="67">
        <v>0</v>
      </c>
      <c r="E11" s="68">
        <f t="shared" si="0"/>
        <v>0</v>
      </c>
    </row>
    <row r="12" spans="1:10" s="56" customFormat="1" ht="21.95" customHeight="1">
      <c r="A12" s="65" t="s">
        <v>18</v>
      </c>
      <c r="B12" s="66" t="s">
        <v>19</v>
      </c>
      <c r="C12" s="67">
        <v>0</v>
      </c>
      <c r="D12" s="67">
        <v>0</v>
      </c>
      <c r="E12" s="68">
        <f t="shared" si="0"/>
        <v>0</v>
      </c>
    </row>
    <row r="13" spans="1:10" s="56" customFormat="1" ht="21.95" customHeight="1">
      <c r="A13" s="65" t="s">
        <v>20</v>
      </c>
      <c r="B13" s="66" t="s">
        <v>21</v>
      </c>
      <c r="C13" s="67">
        <f>예산내역!D38</f>
        <v>202641213</v>
      </c>
      <c r="D13" s="67">
        <f>예산내역!E38</f>
        <v>202641213</v>
      </c>
      <c r="E13" s="68">
        <f t="shared" si="0"/>
        <v>0</v>
      </c>
    </row>
    <row r="14" spans="1:10" s="56" customFormat="1" ht="21.95" customHeight="1">
      <c r="A14" s="69" t="s">
        <v>22</v>
      </c>
      <c r="B14" s="70" t="s">
        <v>23</v>
      </c>
      <c r="C14" s="71">
        <f>예산내역!D42</f>
        <v>3268787</v>
      </c>
      <c r="D14" s="71">
        <f>예산내역!E42</f>
        <v>3308787</v>
      </c>
      <c r="E14" s="72">
        <f t="shared" si="0"/>
        <v>40000</v>
      </c>
    </row>
    <row r="15" spans="1:10" s="56" customFormat="1" ht="21.95" customHeight="1">
      <c r="A15" s="73"/>
      <c r="B15" s="73"/>
      <c r="C15" s="73"/>
      <c r="D15" s="73"/>
      <c r="E15" s="73"/>
    </row>
    <row r="16" spans="1:10" s="56" customFormat="1" ht="21.95" customHeight="1">
      <c r="A16" s="73"/>
      <c r="B16" s="73"/>
      <c r="C16" s="73"/>
      <c r="D16" s="73"/>
      <c r="E16" s="73"/>
    </row>
    <row r="17" spans="1:7" s="56" customFormat="1" ht="21.95" customHeight="1">
      <c r="A17" s="176" t="s">
        <v>24</v>
      </c>
      <c r="B17" s="176"/>
      <c r="C17" s="176"/>
      <c r="D17" s="176"/>
      <c r="E17" s="176"/>
    </row>
    <row r="18" spans="1:7" s="56" customFormat="1" ht="21.95" customHeight="1" thickBot="1">
      <c r="A18" s="74" t="s">
        <v>2</v>
      </c>
      <c r="B18" s="74" t="s">
        <v>3</v>
      </c>
      <c r="C18" s="60" t="s">
        <v>195</v>
      </c>
      <c r="D18" s="60" t="s">
        <v>197</v>
      </c>
      <c r="E18" s="74" t="s">
        <v>4</v>
      </c>
    </row>
    <row r="19" spans="1:7" s="56" customFormat="1" ht="21.95" customHeight="1" thickTop="1">
      <c r="A19" s="61" t="s">
        <v>25</v>
      </c>
      <c r="B19" s="62"/>
      <c r="C19" s="75">
        <f>SUM(C20:C29)</f>
        <v>336410000</v>
      </c>
      <c r="D19" s="75">
        <f>SUM(D20:D29)</f>
        <v>351450000</v>
      </c>
      <c r="E19" s="64">
        <f>D19-C19</f>
        <v>15040000</v>
      </c>
    </row>
    <row r="20" spans="1:7" s="56" customFormat="1" ht="21.95" customHeight="1">
      <c r="A20" s="177" t="s">
        <v>26</v>
      </c>
      <c r="B20" s="66" t="s">
        <v>27</v>
      </c>
      <c r="C20" s="67">
        <v>0</v>
      </c>
      <c r="D20" s="67">
        <v>0</v>
      </c>
      <c r="E20" s="68">
        <f>D20-C20</f>
        <v>0</v>
      </c>
    </row>
    <row r="21" spans="1:7" s="56" customFormat="1" ht="21.95" customHeight="1">
      <c r="A21" s="177"/>
      <c r="B21" s="66" t="s">
        <v>28</v>
      </c>
      <c r="C21" s="67">
        <f>예산내역!D53</f>
        <v>1500000</v>
      </c>
      <c r="D21" s="67">
        <f>예산내역!E53</f>
        <v>1500000</v>
      </c>
      <c r="E21" s="68">
        <f t="shared" ref="E21:E28" si="1">D21-C21</f>
        <v>0</v>
      </c>
      <c r="F21" s="76"/>
      <c r="G21" s="76"/>
    </row>
    <row r="22" spans="1:7" s="56" customFormat="1" ht="21.95" customHeight="1">
      <c r="A22" s="177"/>
      <c r="B22" s="66" t="s">
        <v>29</v>
      </c>
      <c r="C22" s="67">
        <f>예산내역!D57</f>
        <v>10900000</v>
      </c>
      <c r="D22" s="67">
        <f>예산내역!E57</f>
        <v>10900000</v>
      </c>
      <c r="E22" s="68">
        <f t="shared" si="1"/>
        <v>0</v>
      </c>
    </row>
    <row r="23" spans="1:7" s="56" customFormat="1" ht="21.95" customHeight="1">
      <c r="A23" s="65" t="s">
        <v>30</v>
      </c>
      <c r="B23" s="66" t="s">
        <v>31</v>
      </c>
      <c r="C23" s="67">
        <f>예산내역!D64</f>
        <v>7000000</v>
      </c>
      <c r="D23" s="67">
        <f>예산내역!E64</f>
        <v>7000000</v>
      </c>
      <c r="E23" s="68">
        <f t="shared" si="1"/>
        <v>0</v>
      </c>
    </row>
    <row r="24" spans="1:7" s="56" customFormat="1" ht="21.95" customHeight="1">
      <c r="A24" s="65" t="s">
        <v>32</v>
      </c>
      <c r="B24" s="66" t="s">
        <v>33</v>
      </c>
      <c r="C24" s="67">
        <f>예산내역!D71</f>
        <v>26660000</v>
      </c>
      <c r="D24" s="67">
        <f>예산내역!E71</f>
        <v>25100000</v>
      </c>
      <c r="E24" s="68">
        <f t="shared" si="1"/>
        <v>-1560000</v>
      </c>
    </row>
    <row r="25" spans="1:7" s="56" customFormat="1" ht="21.95" customHeight="1">
      <c r="A25" s="65" t="s">
        <v>34</v>
      </c>
      <c r="B25" s="66" t="s">
        <v>35</v>
      </c>
      <c r="C25" s="67">
        <f>예산내역!D78</f>
        <v>83000000</v>
      </c>
      <c r="D25" s="67">
        <f>예산내역!E78</f>
        <v>83300000</v>
      </c>
      <c r="E25" s="68">
        <f t="shared" si="1"/>
        <v>300000</v>
      </c>
    </row>
    <row r="26" spans="1:7" s="56" customFormat="1" ht="21.95" customHeight="1">
      <c r="A26" s="65" t="s">
        <v>36</v>
      </c>
      <c r="B26" s="66" t="s">
        <v>37</v>
      </c>
      <c r="C26" s="67">
        <v>0</v>
      </c>
      <c r="D26" s="67">
        <v>0</v>
      </c>
      <c r="E26" s="68">
        <f t="shared" si="1"/>
        <v>0</v>
      </c>
    </row>
    <row r="27" spans="1:7" s="56" customFormat="1" ht="21.95" customHeight="1">
      <c r="A27" s="65" t="s">
        <v>38</v>
      </c>
      <c r="B27" s="66" t="s">
        <v>39</v>
      </c>
      <c r="C27" s="67">
        <v>0</v>
      </c>
      <c r="D27" s="67">
        <v>0</v>
      </c>
      <c r="E27" s="68">
        <f t="shared" si="1"/>
        <v>0</v>
      </c>
    </row>
    <row r="28" spans="1:7" s="56" customFormat="1" ht="21.95" customHeight="1">
      <c r="A28" s="65" t="s">
        <v>40</v>
      </c>
      <c r="B28" s="66" t="s">
        <v>41</v>
      </c>
      <c r="C28" s="67">
        <v>0</v>
      </c>
      <c r="D28" s="67">
        <f>예산내역!E99</f>
        <v>1000000</v>
      </c>
      <c r="E28" s="68">
        <f t="shared" si="1"/>
        <v>1000000</v>
      </c>
    </row>
    <row r="29" spans="1:7" s="56" customFormat="1" ht="21.95" customHeight="1">
      <c r="A29" s="69" t="s">
        <v>42</v>
      </c>
      <c r="B29" s="70" t="s">
        <v>43</v>
      </c>
      <c r="C29" s="71">
        <f>예산내역!D101</f>
        <v>207350000</v>
      </c>
      <c r="D29" s="71">
        <f>예산내역!E101</f>
        <v>222650000</v>
      </c>
      <c r="E29" s="72">
        <f>D29-C29</f>
        <v>15300000</v>
      </c>
    </row>
    <row r="30" spans="1:7" s="56" customFormat="1" ht="24.95" customHeight="1">
      <c r="B30" s="77"/>
      <c r="C30" s="77"/>
      <c r="D30" s="77"/>
    </row>
    <row r="31" spans="1:7" s="55" customFormat="1" ht="24.95" customHeight="1">
      <c r="B31" s="8"/>
      <c r="C31" s="8"/>
      <c r="D31" s="9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17" orientation="portrait" useFirstPageNumber="1" r:id="rId1"/>
  <headerFooter alignWithMargins="0">
    <oddFooter>&amp;C&amp;P&amp;R무일복지재단(2019.11.25)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4"/>
  <sheetViews>
    <sheetView view="pageBreakPreview" zoomScaleNormal="100" zoomScaleSheetLayoutView="100" workbookViewId="0">
      <selection activeCell="E82" sqref="E82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9" customWidth="1"/>
    <col min="7" max="7" width="9.875" style="40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8" customFormat="1" ht="42.75" customHeight="1">
      <c r="A1" s="186" t="s">
        <v>145</v>
      </c>
      <c r="B1" s="186"/>
      <c r="C1" s="186"/>
      <c r="D1" s="186"/>
      <c r="E1" s="186"/>
      <c r="F1" s="186"/>
      <c r="G1" s="186"/>
      <c r="H1" s="186"/>
    </row>
    <row r="2" spans="1:8" s="78" customFormat="1" ht="19.5" customHeight="1">
      <c r="A2" s="79" t="s">
        <v>52</v>
      </c>
      <c r="B2" s="137"/>
      <c r="F2" s="22"/>
      <c r="G2" s="23"/>
      <c r="H2" s="138" t="s">
        <v>163</v>
      </c>
    </row>
    <row r="3" spans="1:8" s="96" customFormat="1" ht="20.100000000000001" customHeight="1">
      <c r="A3" s="181" t="s">
        <v>53</v>
      </c>
      <c r="B3" s="183" t="s">
        <v>54</v>
      </c>
      <c r="C3" s="183" t="s">
        <v>55</v>
      </c>
      <c r="D3" s="185" t="s">
        <v>198</v>
      </c>
      <c r="E3" s="185" t="s">
        <v>199</v>
      </c>
      <c r="F3" s="178" t="s">
        <v>152</v>
      </c>
      <c r="G3" s="178"/>
      <c r="H3" s="179" t="s">
        <v>56</v>
      </c>
    </row>
    <row r="4" spans="1:8" s="96" customFormat="1" ht="20.100000000000001" customHeight="1">
      <c r="A4" s="182"/>
      <c r="B4" s="184"/>
      <c r="C4" s="184"/>
      <c r="D4" s="184"/>
      <c r="E4" s="184"/>
      <c r="F4" s="24" t="s">
        <v>153</v>
      </c>
      <c r="G4" s="41" t="s">
        <v>154</v>
      </c>
      <c r="H4" s="180"/>
    </row>
    <row r="5" spans="1:8" s="96" customFormat="1" ht="20.100000000000001" customHeight="1">
      <c r="A5" s="187" t="s">
        <v>57</v>
      </c>
      <c r="B5" s="188"/>
      <c r="C5" s="189"/>
      <c r="D5" s="93">
        <f>D18+D26+D34+D37+D41</f>
        <v>336410000</v>
      </c>
      <c r="E5" s="93">
        <f>E18+E26+E34+E37+E41</f>
        <v>351450000</v>
      </c>
      <c r="F5" s="25">
        <f>E5-D5</f>
        <v>15040000</v>
      </c>
      <c r="G5" s="26">
        <f>D5/E5*100</f>
        <v>95.720586143121352</v>
      </c>
      <c r="H5" s="80"/>
    </row>
    <row r="6" spans="1:8" s="96" customFormat="1" ht="20.100000000000001" customHeight="1">
      <c r="A6" s="97" t="s">
        <v>58</v>
      </c>
      <c r="B6" s="98"/>
      <c r="C6" s="99"/>
      <c r="D6" s="87">
        <f>D7</f>
        <v>0</v>
      </c>
      <c r="E6" s="87">
        <f>E7</f>
        <v>0</v>
      </c>
      <c r="F6" s="27">
        <f t="shared" ref="F6:F29" si="0">E6-D6</f>
        <v>0</v>
      </c>
      <c r="G6" s="53">
        <v>0</v>
      </c>
      <c r="H6" s="81"/>
    </row>
    <row r="7" spans="1:8" s="96" customFormat="1" ht="20.100000000000001" customHeight="1">
      <c r="A7" s="100"/>
      <c r="B7" s="101" t="s">
        <v>59</v>
      </c>
      <c r="C7" s="99"/>
      <c r="D7" s="89">
        <v>0</v>
      </c>
      <c r="E7" s="89">
        <v>0</v>
      </c>
      <c r="F7" s="27">
        <f t="shared" si="0"/>
        <v>0</v>
      </c>
      <c r="G7" s="53">
        <v>0</v>
      </c>
      <c r="H7" s="81"/>
    </row>
    <row r="8" spans="1:8" s="96" customFormat="1" ht="20.100000000000001" customHeight="1">
      <c r="A8" s="100"/>
      <c r="B8" s="102"/>
      <c r="C8" s="82" t="s">
        <v>60</v>
      </c>
      <c r="D8" s="89">
        <v>0</v>
      </c>
      <c r="E8" s="89">
        <v>0</v>
      </c>
      <c r="F8" s="29">
        <f t="shared" si="0"/>
        <v>0</v>
      </c>
      <c r="G8" s="53">
        <v>0</v>
      </c>
      <c r="H8" s="81"/>
    </row>
    <row r="9" spans="1:8" s="96" customFormat="1" ht="20.100000000000001" customHeight="1">
      <c r="A9" s="100"/>
      <c r="B9" s="102"/>
      <c r="C9" s="82" t="s">
        <v>61</v>
      </c>
      <c r="D9" s="89">
        <v>0</v>
      </c>
      <c r="E9" s="89">
        <v>0</v>
      </c>
      <c r="F9" s="29">
        <f t="shared" si="0"/>
        <v>0</v>
      </c>
      <c r="G9" s="53">
        <v>0</v>
      </c>
      <c r="H9" s="81"/>
    </row>
    <row r="10" spans="1:8" s="96" customFormat="1" ht="20.100000000000001" customHeight="1">
      <c r="A10" s="100"/>
      <c r="B10" s="102"/>
      <c r="C10" s="82" t="s">
        <v>62</v>
      </c>
      <c r="D10" s="89">
        <v>0</v>
      </c>
      <c r="E10" s="89">
        <v>0</v>
      </c>
      <c r="F10" s="29">
        <f t="shared" si="0"/>
        <v>0</v>
      </c>
      <c r="G10" s="53">
        <v>0</v>
      </c>
      <c r="H10" s="81"/>
    </row>
    <row r="11" spans="1:8" s="96" customFormat="1" ht="20.100000000000001" customHeight="1">
      <c r="A11" s="100"/>
      <c r="B11" s="103"/>
      <c r="C11" s="82" t="s">
        <v>63</v>
      </c>
      <c r="D11" s="89">
        <v>0</v>
      </c>
      <c r="E11" s="89">
        <v>0</v>
      </c>
      <c r="F11" s="29">
        <f t="shared" si="0"/>
        <v>0</v>
      </c>
      <c r="G11" s="53">
        <v>0</v>
      </c>
      <c r="H11" s="81"/>
    </row>
    <row r="12" spans="1:8" s="96" customFormat="1" ht="20.100000000000001" customHeight="1">
      <c r="A12" s="97" t="s">
        <v>64</v>
      </c>
      <c r="B12" s="98"/>
      <c r="C12" s="104"/>
      <c r="D12" s="87">
        <f>D13</f>
        <v>0</v>
      </c>
      <c r="E12" s="87">
        <f>E13</f>
        <v>0</v>
      </c>
      <c r="F12" s="29">
        <f t="shared" si="0"/>
        <v>0</v>
      </c>
      <c r="G12" s="53">
        <v>0</v>
      </c>
      <c r="H12" s="81"/>
    </row>
    <row r="13" spans="1:8" s="96" customFormat="1" ht="20.100000000000001" customHeight="1">
      <c r="A13" s="100"/>
      <c r="B13" s="101" t="s">
        <v>65</v>
      </c>
      <c r="C13" s="104"/>
      <c r="D13" s="89">
        <v>0</v>
      </c>
      <c r="E13" s="89">
        <v>0</v>
      </c>
      <c r="F13" s="29">
        <f t="shared" si="0"/>
        <v>0</v>
      </c>
      <c r="G13" s="53">
        <v>0</v>
      </c>
      <c r="H13" s="81"/>
    </row>
    <row r="14" spans="1:8" s="96" customFormat="1" ht="20.100000000000001" customHeight="1">
      <c r="A14" s="100"/>
      <c r="B14" s="105"/>
      <c r="C14" s="82" t="s">
        <v>66</v>
      </c>
      <c r="D14" s="89">
        <v>0</v>
      </c>
      <c r="E14" s="89">
        <v>0</v>
      </c>
      <c r="F14" s="29">
        <f t="shared" si="0"/>
        <v>0</v>
      </c>
      <c r="G14" s="53">
        <v>0</v>
      </c>
      <c r="H14" s="81"/>
    </row>
    <row r="15" spans="1:8" s="96" customFormat="1" ht="20.100000000000001" customHeight="1">
      <c r="A15" s="97" t="s">
        <v>67</v>
      </c>
      <c r="B15" s="98"/>
      <c r="C15" s="104"/>
      <c r="D15" s="87">
        <f>D16</f>
        <v>0</v>
      </c>
      <c r="E15" s="87">
        <f>E16</f>
        <v>0</v>
      </c>
      <c r="F15" s="29">
        <f t="shared" si="0"/>
        <v>0</v>
      </c>
      <c r="G15" s="53">
        <v>0</v>
      </c>
      <c r="H15" s="81"/>
    </row>
    <row r="16" spans="1:8" s="96" customFormat="1" ht="20.100000000000001" customHeight="1">
      <c r="A16" s="100"/>
      <c r="B16" s="101" t="s">
        <v>68</v>
      </c>
      <c r="C16" s="104"/>
      <c r="D16" s="89">
        <v>0</v>
      </c>
      <c r="E16" s="89">
        <v>0</v>
      </c>
      <c r="F16" s="29">
        <f t="shared" si="0"/>
        <v>0</v>
      </c>
      <c r="G16" s="53">
        <v>0</v>
      </c>
      <c r="H16" s="81"/>
    </row>
    <row r="17" spans="1:8" s="96" customFormat="1" ht="20.100000000000001" customHeight="1">
      <c r="A17" s="100"/>
      <c r="B17" s="105"/>
      <c r="C17" s="82" t="s">
        <v>69</v>
      </c>
      <c r="D17" s="89">
        <v>0</v>
      </c>
      <c r="E17" s="89">
        <v>0</v>
      </c>
      <c r="F17" s="29">
        <f t="shared" si="0"/>
        <v>0</v>
      </c>
      <c r="G17" s="53">
        <v>0</v>
      </c>
      <c r="H17" s="81"/>
    </row>
    <row r="18" spans="1:8" s="96" customFormat="1" ht="20.100000000000001" customHeight="1">
      <c r="A18" s="97" t="s">
        <v>70</v>
      </c>
      <c r="B18" s="98"/>
      <c r="C18" s="104"/>
      <c r="D18" s="87">
        <f>D19</f>
        <v>0</v>
      </c>
      <c r="E18" s="87">
        <f>E19</f>
        <v>0</v>
      </c>
      <c r="F18" s="29">
        <f t="shared" si="0"/>
        <v>0</v>
      </c>
      <c r="G18" s="53">
        <v>0</v>
      </c>
      <c r="H18" s="81"/>
    </row>
    <row r="19" spans="1:8" s="96" customFormat="1" ht="20.100000000000001" customHeight="1">
      <c r="A19" s="100"/>
      <c r="B19" s="101" t="s">
        <v>71</v>
      </c>
      <c r="C19" s="104"/>
      <c r="D19" s="89">
        <f>SUM(D20:D23)</f>
        <v>0</v>
      </c>
      <c r="E19" s="89">
        <f>SUM(E20:E23)</f>
        <v>0</v>
      </c>
      <c r="F19" s="29">
        <f t="shared" si="0"/>
        <v>0</v>
      </c>
      <c r="G19" s="53">
        <v>0</v>
      </c>
      <c r="H19" s="81"/>
    </row>
    <row r="20" spans="1:8" s="96" customFormat="1" ht="20.100000000000001" customHeight="1">
      <c r="A20" s="100"/>
      <c r="B20" s="102"/>
      <c r="C20" s="82" t="s">
        <v>72</v>
      </c>
      <c r="D20" s="89">
        <v>0</v>
      </c>
      <c r="E20" s="89">
        <v>0</v>
      </c>
      <c r="F20" s="29">
        <f t="shared" si="0"/>
        <v>0</v>
      </c>
      <c r="G20" s="53">
        <v>0</v>
      </c>
      <c r="H20" s="81"/>
    </row>
    <row r="21" spans="1:8" s="96" customFormat="1" ht="20.100000000000001" customHeight="1">
      <c r="A21" s="100"/>
      <c r="B21" s="102"/>
      <c r="C21" s="82" t="s">
        <v>73</v>
      </c>
      <c r="D21" s="89">
        <v>0</v>
      </c>
      <c r="E21" s="89">
        <v>0</v>
      </c>
      <c r="F21" s="31">
        <f t="shared" si="0"/>
        <v>0</v>
      </c>
      <c r="G21" s="53">
        <v>0</v>
      </c>
      <c r="H21" s="81"/>
    </row>
    <row r="22" spans="1:8" s="96" customFormat="1" ht="20.100000000000001" customHeight="1">
      <c r="A22" s="100"/>
      <c r="B22" s="102"/>
      <c r="C22" s="82" t="s">
        <v>74</v>
      </c>
      <c r="D22" s="89">
        <v>0</v>
      </c>
      <c r="E22" s="89">
        <v>0</v>
      </c>
      <c r="F22" s="32">
        <f t="shared" si="0"/>
        <v>0</v>
      </c>
      <c r="G22" s="53">
        <v>0</v>
      </c>
      <c r="H22" s="81"/>
    </row>
    <row r="23" spans="1:8" s="96" customFormat="1" ht="20.100000000000001" customHeight="1">
      <c r="A23" s="123"/>
      <c r="B23" s="113"/>
      <c r="C23" s="114" t="s">
        <v>75</v>
      </c>
      <c r="D23" s="91">
        <v>0</v>
      </c>
      <c r="E23" s="91">
        <v>0</v>
      </c>
      <c r="F23" s="154">
        <f t="shared" si="0"/>
        <v>0</v>
      </c>
      <c r="G23" s="155">
        <v>0</v>
      </c>
      <c r="H23" s="156"/>
    </row>
    <row r="24" spans="1:8" s="96" customFormat="1" ht="20.100000000000001" customHeight="1">
      <c r="A24" s="181" t="s">
        <v>53</v>
      </c>
      <c r="B24" s="183" t="s">
        <v>54</v>
      </c>
      <c r="C24" s="183" t="s">
        <v>55</v>
      </c>
      <c r="D24" s="185" t="s">
        <v>200</v>
      </c>
      <c r="E24" s="185" t="s">
        <v>199</v>
      </c>
      <c r="F24" s="178" t="s">
        <v>152</v>
      </c>
      <c r="G24" s="178"/>
      <c r="H24" s="179" t="s">
        <v>56</v>
      </c>
    </row>
    <row r="25" spans="1:8" s="96" customFormat="1" ht="20.100000000000001" customHeight="1">
      <c r="A25" s="182"/>
      <c r="B25" s="184"/>
      <c r="C25" s="184"/>
      <c r="D25" s="184"/>
      <c r="E25" s="184"/>
      <c r="F25" s="24" t="s">
        <v>153</v>
      </c>
      <c r="G25" s="41" t="s">
        <v>154</v>
      </c>
      <c r="H25" s="180"/>
    </row>
    <row r="26" spans="1:8" s="96" customFormat="1" ht="20.100000000000001" customHeight="1">
      <c r="A26" s="97" t="s">
        <v>76</v>
      </c>
      <c r="B26" s="106"/>
      <c r="C26" s="104"/>
      <c r="D26" s="87">
        <f>D27</f>
        <v>130500000</v>
      </c>
      <c r="E26" s="87">
        <f>E27</f>
        <v>145500000</v>
      </c>
      <c r="F26" s="32">
        <f t="shared" si="0"/>
        <v>15000000</v>
      </c>
      <c r="G26" s="28">
        <f t="shared" ref="G26:G29" si="1">D26/E26*100</f>
        <v>89.690721649484544</v>
      </c>
      <c r="H26" s="81"/>
    </row>
    <row r="27" spans="1:8" s="96" customFormat="1" ht="20.100000000000001" customHeight="1">
      <c r="A27" s="107"/>
      <c r="B27" s="101" t="s">
        <v>77</v>
      </c>
      <c r="C27" s="104"/>
      <c r="D27" s="89">
        <f>D28+D29</f>
        <v>130500000</v>
      </c>
      <c r="E27" s="89">
        <f>E28+E29</f>
        <v>145500000</v>
      </c>
      <c r="F27" s="32">
        <f t="shared" si="0"/>
        <v>15000000</v>
      </c>
      <c r="G27" s="28">
        <f t="shared" si="1"/>
        <v>89.690721649484544</v>
      </c>
      <c r="H27" s="81"/>
    </row>
    <row r="28" spans="1:8" s="96" customFormat="1" ht="20.100000000000001" customHeight="1">
      <c r="A28" s="107"/>
      <c r="B28" s="108"/>
      <c r="C28" s="82" t="s">
        <v>78</v>
      </c>
      <c r="D28" s="89">
        <v>30500000</v>
      </c>
      <c r="E28" s="89">
        <v>45500000</v>
      </c>
      <c r="F28" s="33">
        <f t="shared" si="0"/>
        <v>15000000</v>
      </c>
      <c r="G28" s="28">
        <f t="shared" si="1"/>
        <v>67.032967032967022</v>
      </c>
      <c r="H28" s="88" t="s">
        <v>183</v>
      </c>
    </row>
    <row r="29" spans="1:8" s="96" customFormat="1" ht="20.100000000000001" customHeight="1">
      <c r="A29" s="109"/>
      <c r="B29" s="103"/>
      <c r="C29" s="82" t="s">
        <v>156</v>
      </c>
      <c r="D29" s="89">
        <v>100000000</v>
      </c>
      <c r="E29" s="89">
        <v>100000000</v>
      </c>
      <c r="F29" s="32">
        <f t="shared" si="0"/>
        <v>0</v>
      </c>
      <c r="G29" s="28">
        <f t="shared" si="1"/>
        <v>100</v>
      </c>
      <c r="H29" s="81" t="s">
        <v>79</v>
      </c>
    </row>
    <row r="30" spans="1:8" s="96" customFormat="1" ht="20.100000000000001" customHeight="1">
      <c r="A30" s="97" t="s">
        <v>80</v>
      </c>
      <c r="B30" s="106"/>
      <c r="C30" s="104"/>
      <c r="D30" s="87">
        <f>D31</f>
        <v>0</v>
      </c>
      <c r="E30" s="87">
        <f>E31</f>
        <v>0</v>
      </c>
      <c r="F30" s="32">
        <f>E30-D30</f>
        <v>0</v>
      </c>
      <c r="G30" s="28">
        <v>0</v>
      </c>
      <c r="H30" s="81"/>
    </row>
    <row r="31" spans="1:8" s="96" customFormat="1" ht="20.100000000000001" customHeight="1">
      <c r="A31" s="100"/>
      <c r="B31" s="101" t="s">
        <v>81</v>
      </c>
      <c r="C31" s="104"/>
      <c r="D31" s="89">
        <f>D33+D32</f>
        <v>0</v>
      </c>
      <c r="E31" s="89">
        <f>E33+E32</f>
        <v>0</v>
      </c>
      <c r="F31" s="29">
        <f t="shared" ref="F31:F45" si="2">E31-D31</f>
        <v>0</v>
      </c>
      <c r="G31" s="28">
        <v>0</v>
      </c>
      <c r="H31" s="81"/>
    </row>
    <row r="32" spans="1:8" s="96" customFormat="1" ht="20.100000000000001" customHeight="1">
      <c r="A32" s="100"/>
      <c r="B32" s="108"/>
      <c r="C32" s="82" t="s">
        <v>82</v>
      </c>
      <c r="D32" s="89">
        <v>0</v>
      </c>
      <c r="E32" s="89">
        <v>0</v>
      </c>
      <c r="F32" s="29">
        <f t="shared" si="2"/>
        <v>0</v>
      </c>
      <c r="G32" s="28">
        <v>0</v>
      </c>
      <c r="H32" s="81"/>
    </row>
    <row r="33" spans="1:8" s="96" customFormat="1" ht="20.100000000000001" customHeight="1">
      <c r="A33" s="110"/>
      <c r="B33" s="103"/>
      <c r="C33" s="82" t="s">
        <v>83</v>
      </c>
      <c r="D33" s="89">
        <v>0</v>
      </c>
      <c r="E33" s="89">
        <v>0</v>
      </c>
      <c r="F33" s="29">
        <f t="shared" si="2"/>
        <v>0</v>
      </c>
      <c r="G33" s="28">
        <v>0</v>
      </c>
      <c r="H33" s="81"/>
    </row>
    <row r="34" spans="1:8" s="96" customFormat="1" ht="20.100000000000001" customHeight="1">
      <c r="A34" s="97" t="s">
        <v>84</v>
      </c>
      <c r="B34" s="106"/>
      <c r="C34" s="104"/>
      <c r="D34" s="87">
        <f>D35</f>
        <v>0</v>
      </c>
      <c r="E34" s="87">
        <f>E35</f>
        <v>0</v>
      </c>
      <c r="F34" s="29">
        <f t="shared" si="2"/>
        <v>0</v>
      </c>
      <c r="G34" s="28">
        <v>0</v>
      </c>
      <c r="H34" s="81"/>
    </row>
    <row r="35" spans="1:8" s="96" customFormat="1" ht="20.100000000000001" customHeight="1">
      <c r="A35" s="100"/>
      <c r="B35" s="101" t="s">
        <v>85</v>
      </c>
      <c r="C35" s="104"/>
      <c r="D35" s="89">
        <f>D36</f>
        <v>0</v>
      </c>
      <c r="E35" s="89">
        <f>E36</f>
        <v>0</v>
      </c>
      <c r="F35" s="29">
        <f t="shared" si="2"/>
        <v>0</v>
      </c>
      <c r="G35" s="28">
        <v>0</v>
      </c>
      <c r="H35" s="81"/>
    </row>
    <row r="36" spans="1:8" s="96" customFormat="1" ht="20.100000000000001" customHeight="1">
      <c r="A36" s="110"/>
      <c r="B36" s="105"/>
      <c r="C36" s="82" t="s">
        <v>86</v>
      </c>
      <c r="D36" s="89">
        <v>0</v>
      </c>
      <c r="E36" s="89">
        <v>0</v>
      </c>
      <c r="F36" s="32">
        <f t="shared" si="2"/>
        <v>0</v>
      </c>
      <c r="G36" s="28">
        <v>0</v>
      </c>
      <c r="H36" s="83"/>
    </row>
    <row r="37" spans="1:8" s="96" customFormat="1" ht="20.100000000000001" customHeight="1">
      <c r="A37" s="110" t="s">
        <v>87</v>
      </c>
      <c r="B37" s="98"/>
      <c r="C37" s="111"/>
      <c r="D37" s="93">
        <f>D38</f>
        <v>202641213</v>
      </c>
      <c r="E37" s="93">
        <f>E38</f>
        <v>202641213</v>
      </c>
      <c r="F37" s="36">
        <f t="shared" si="2"/>
        <v>0</v>
      </c>
      <c r="G37" s="28">
        <f>E37/D37*100</f>
        <v>100</v>
      </c>
      <c r="H37" s="80"/>
    </row>
    <row r="38" spans="1:8" s="96" customFormat="1" ht="20.100000000000001" customHeight="1">
      <c r="A38" s="107"/>
      <c r="B38" s="101" t="s">
        <v>88</v>
      </c>
      <c r="C38" s="104"/>
      <c r="D38" s="89">
        <v>202641213</v>
      </c>
      <c r="E38" s="89">
        <f>E40+E39</f>
        <v>202641213</v>
      </c>
      <c r="F38" s="36">
        <f t="shared" si="2"/>
        <v>0</v>
      </c>
      <c r="G38" s="28">
        <f>E38/D38*100</f>
        <v>100</v>
      </c>
      <c r="H38" s="81"/>
    </row>
    <row r="39" spans="1:8" s="96" customFormat="1" ht="20.100000000000001" customHeight="1">
      <c r="A39" s="107"/>
      <c r="B39" s="102"/>
      <c r="C39" s="82" t="s">
        <v>89</v>
      </c>
      <c r="D39" s="89">
        <v>0</v>
      </c>
      <c r="E39" s="89">
        <v>0</v>
      </c>
      <c r="F39" s="36">
        <f t="shared" si="2"/>
        <v>0</v>
      </c>
      <c r="G39" s="28">
        <v>0</v>
      </c>
      <c r="H39" s="81"/>
    </row>
    <row r="40" spans="1:8" s="96" customFormat="1" ht="45">
      <c r="A40" s="109"/>
      <c r="B40" s="103"/>
      <c r="C40" s="82" t="s">
        <v>90</v>
      </c>
      <c r="D40" s="84">
        <v>202641213</v>
      </c>
      <c r="E40" s="84">
        <v>202641213</v>
      </c>
      <c r="F40" s="36">
        <f t="shared" si="2"/>
        <v>0</v>
      </c>
      <c r="G40" s="28">
        <f>E40/D40*100</f>
        <v>100</v>
      </c>
      <c r="H40" s="83" t="s">
        <v>157</v>
      </c>
    </row>
    <row r="41" spans="1:8" s="96" customFormat="1" ht="20.100000000000001" customHeight="1">
      <c r="A41" s="97" t="s">
        <v>91</v>
      </c>
      <c r="B41" s="98"/>
      <c r="C41" s="111"/>
      <c r="D41" s="87">
        <f>D42</f>
        <v>3268787</v>
      </c>
      <c r="E41" s="87">
        <f>E42</f>
        <v>3308787</v>
      </c>
      <c r="F41" s="36">
        <f t="shared" si="2"/>
        <v>40000</v>
      </c>
      <c r="G41" s="28"/>
      <c r="H41" s="80"/>
    </row>
    <row r="42" spans="1:8" s="96" customFormat="1" ht="20.100000000000001" customHeight="1">
      <c r="A42" s="107"/>
      <c r="B42" s="101" t="s">
        <v>92</v>
      </c>
      <c r="C42" s="104"/>
      <c r="D42" s="89">
        <f>SUM(D43:D45)</f>
        <v>3268787</v>
      </c>
      <c r="E42" s="89">
        <f>SUM(E43:E45)</f>
        <v>3308787</v>
      </c>
      <c r="F42" s="36">
        <f t="shared" si="2"/>
        <v>40000</v>
      </c>
      <c r="G42" s="28">
        <f>E42/D42*100</f>
        <v>101.2236955176339</v>
      </c>
      <c r="H42" s="81"/>
    </row>
    <row r="43" spans="1:8" s="96" customFormat="1" ht="20.100000000000001" customHeight="1">
      <c r="A43" s="107"/>
      <c r="B43" s="102"/>
      <c r="C43" s="82" t="s">
        <v>93</v>
      </c>
      <c r="D43" s="89">
        <v>0</v>
      </c>
      <c r="E43" s="89">
        <v>0</v>
      </c>
      <c r="F43" s="35">
        <f t="shared" si="2"/>
        <v>0</v>
      </c>
      <c r="G43" s="28">
        <v>0</v>
      </c>
      <c r="H43" s="81"/>
    </row>
    <row r="44" spans="1:8" s="96" customFormat="1" ht="20.100000000000001" customHeight="1">
      <c r="A44" s="107"/>
      <c r="B44" s="102"/>
      <c r="C44" s="82" t="s">
        <v>94</v>
      </c>
      <c r="D44" s="89">
        <v>68787</v>
      </c>
      <c r="E44" s="89">
        <v>108787</v>
      </c>
      <c r="F44" s="32">
        <f t="shared" si="2"/>
        <v>40000</v>
      </c>
      <c r="G44" s="28">
        <v>0</v>
      </c>
      <c r="H44" s="81" t="s">
        <v>95</v>
      </c>
    </row>
    <row r="45" spans="1:8" s="96" customFormat="1" ht="20.100000000000001" customHeight="1">
      <c r="A45" s="112"/>
      <c r="B45" s="113"/>
      <c r="C45" s="114" t="s">
        <v>96</v>
      </c>
      <c r="D45" s="91">
        <v>3200000</v>
      </c>
      <c r="E45" s="91">
        <v>3200000</v>
      </c>
      <c r="F45" s="44">
        <f t="shared" si="2"/>
        <v>0</v>
      </c>
      <c r="G45" s="34">
        <f>E45/D45*100</f>
        <v>100</v>
      </c>
      <c r="H45" s="85" t="s">
        <v>158</v>
      </c>
    </row>
    <row r="46" spans="1:8" s="96" customFormat="1" ht="25.5" customHeight="1">
      <c r="A46" s="190" t="s">
        <v>146</v>
      </c>
      <c r="B46" s="190"/>
      <c r="C46" s="190"/>
      <c r="D46" s="190"/>
      <c r="E46" s="190"/>
      <c r="F46" s="190"/>
      <c r="G46" s="190"/>
      <c r="H46" s="190"/>
    </row>
    <row r="47" spans="1:8" s="96" customFormat="1" ht="33" customHeight="1">
      <c r="A47" s="115" t="s">
        <v>52</v>
      </c>
      <c r="B47" s="115"/>
      <c r="C47" s="116"/>
      <c r="D47" s="117"/>
      <c r="E47" s="117"/>
      <c r="F47" s="42"/>
      <c r="G47" s="43"/>
      <c r="H47" s="136" t="s">
        <v>162</v>
      </c>
    </row>
    <row r="48" spans="1:8" s="96" customFormat="1" ht="20.100000000000001" customHeight="1">
      <c r="A48" s="181" t="s">
        <v>53</v>
      </c>
      <c r="B48" s="183" t="s">
        <v>54</v>
      </c>
      <c r="C48" s="183" t="s">
        <v>55</v>
      </c>
      <c r="D48" s="185" t="s">
        <v>198</v>
      </c>
      <c r="E48" s="185" t="s">
        <v>201</v>
      </c>
      <c r="F48" s="178" t="s">
        <v>152</v>
      </c>
      <c r="G48" s="178"/>
      <c r="H48" s="179" t="s">
        <v>56</v>
      </c>
    </row>
    <row r="49" spans="1:8" s="96" customFormat="1" ht="20.100000000000001" customHeight="1">
      <c r="A49" s="182"/>
      <c r="B49" s="184"/>
      <c r="C49" s="184"/>
      <c r="D49" s="184"/>
      <c r="E49" s="184"/>
      <c r="F49" s="24" t="s">
        <v>153</v>
      </c>
      <c r="G49" s="41" t="s">
        <v>154</v>
      </c>
      <c r="H49" s="180"/>
    </row>
    <row r="50" spans="1:8" s="96" customFormat="1" ht="20.100000000000001" customHeight="1">
      <c r="A50" s="187" t="s">
        <v>57</v>
      </c>
      <c r="B50" s="188"/>
      <c r="C50" s="189"/>
      <c r="D50" s="93">
        <f>D51+D63+D70+D77+D88+D97+D100</f>
        <v>336410000</v>
      </c>
      <c r="E50" s="93">
        <f>E51+E63+E70+E77+E88+E97+E100</f>
        <v>351450000</v>
      </c>
      <c r="F50" s="47">
        <f>E50-D50</f>
        <v>15040000</v>
      </c>
      <c r="G50" s="48">
        <f>E50/D50*100</f>
        <v>104.47073511488958</v>
      </c>
      <c r="H50" s="86">
        <f>D5-D50</f>
        <v>0</v>
      </c>
    </row>
    <row r="51" spans="1:8" s="96" customFormat="1" ht="20.100000000000001" customHeight="1">
      <c r="A51" s="97" t="s">
        <v>97</v>
      </c>
      <c r="B51" s="106"/>
      <c r="C51" s="99"/>
      <c r="D51" s="87">
        <f>D53+D57</f>
        <v>12400000</v>
      </c>
      <c r="E51" s="87">
        <f>E53+E57</f>
        <v>12400000</v>
      </c>
      <c r="F51" s="49">
        <f>E51-D51</f>
        <v>0</v>
      </c>
      <c r="G51" s="48">
        <f>E51/D51*100</f>
        <v>100</v>
      </c>
      <c r="H51" s="88"/>
    </row>
    <row r="52" spans="1:8" s="96" customFormat="1" ht="20.100000000000001" customHeight="1">
      <c r="A52" s="107"/>
      <c r="B52" s="118" t="s">
        <v>98</v>
      </c>
      <c r="C52" s="99"/>
      <c r="D52" s="89">
        <v>0</v>
      </c>
      <c r="E52" s="89">
        <v>0</v>
      </c>
      <c r="F52" s="29"/>
      <c r="G52" s="28"/>
      <c r="H52" s="88"/>
    </row>
    <row r="53" spans="1:8" s="96" customFormat="1" ht="20.100000000000001" customHeight="1">
      <c r="A53" s="107"/>
      <c r="B53" s="101" t="s">
        <v>99</v>
      </c>
      <c r="C53" s="99"/>
      <c r="D53" s="89">
        <f>D54+D55+D56</f>
        <v>1500000</v>
      </c>
      <c r="E53" s="89">
        <f>E54+E55+E56</f>
        <v>1500000</v>
      </c>
      <c r="F53" s="36">
        <f>E53-D53</f>
        <v>0</v>
      </c>
      <c r="G53" s="28">
        <f>E53/D53*100</f>
        <v>100</v>
      </c>
      <c r="H53" s="88"/>
    </row>
    <row r="54" spans="1:8" s="96" customFormat="1" ht="20.100000000000001" customHeight="1">
      <c r="A54" s="107"/>
      <c r="B54" s="108"/>
      <c r="C54" s="82" t="s">
        <v>100</v>
      </c>
      <c r="D54" s="89">
        <v>500000</v>
      </c>
      <c r="E54" s="89">
        <v>500000</v>
      </c>
      <c r="F54" s="36">
        <f t="shared" ref="F54:F76" si="3">E54-D54</f>
        <v>0</v>
      </c>
      <c r="G54" s="28">
        <f>E54/D54*100</f>
        <v>100</v>
      </c>
      <c r="H54" s="88" t="s">
        <v>180</v>
      </c>
    </row>
    <row r="55" spans="1:8" s="96" customFormat="1" ht="20.100000000000001" customHeight="1">
      <c r="A55" s="107"/>
      <c r="B55" s="108"/>
      <c r="C55" s="82" t="s">
        <v>101</v>
      </c>
      <c r="D55" s="89">
        <v>0</v>
      </c>
      <c r="E55" s="89">
        <v>0</v>
      </c>
      <c r="F55" s="36">
        <f t="shared" si="3"/>
        <v>0</v>
      </c>
      <c r="G55" s="28">
        <v>0</v>
      </c>
      <c r="H55" s="88"/>
    </row>
    <row r="56" spans="1:8" s="96" customFormat="1" ht="20.100000000000001" customHeight="1">
      <c r="A56" s="107"/>
      <c r="B56" s="105"/>
      <c r="C56" s="82" t="s">
        <v>102</v>
      </c>
      <c r="D56" s="89">
        <v>1000000</v>
      </c>
      <c r="E56" s="89">
        <v>1000000</v>
      </c>
      <c r="F56" s="36">
        <f t="shared" si="3"/>
        <v>0</v>
      </c>
      <c r="G56" s="28">
        <f>E56/D56*100</f>
        <v>100</v>
      </c>
      <c r="H56" s="88"/>
    </row>
    <row r="57" spans="1:8" s="96" customFormat="1" ht="20.100000000000001" customHeight="1">
      <c r="A57" s="107"/>
      <c r="B57" s="101" t="s">
        <v>103</v>
      </c>
      <c r="C57" s="104"/>
      <c r="D57" s="89">
        <f>D58+D59+D60+D61+D62</f>
        <v>10900000</v>
      </c>
      <c r="E57" s="89">
        <f>E58+E59+E60+E61+E62</f>
        <v>10900000</v>
      </c>
      <c r="F57" s="36">
        <f t="shared" si="3"/>
        <v>0</v>
      </c>
      <c r="G57" s="28">
        <f t="shared" ref="G57:G61" si="4">E57/D57*100</f>
        <v>100</v>
      </c>
      <c r="H57" s="88"/>
    </row>
    <row r="58" spans="1:8" s="96" customFormat="1" ht="20.100000000000001" customHeight="1">
      <c r="A58" s="107"/>
      <c r="B58" s="102"/>
      <c r="C58" s="82" t="s">
        <v>104</v>
      </c>
      <c r="D58" s="89">
        <v>500000</v>
      </c>
      <c r="E58" s="89">
        <v>500000</v>
      </c>
      <c r="F58" s="36">
        <f t="shared" si="3"/>
        <v>0</v>
      </c>
      <c r="G58" s="28">
        <f t="shared" si="4"/>
        <v>100</v>
      </c>
      <c r="H58" s="88"/>
    </row>
    <row r="59" spans="1:8" s="96" customFormat="1" ht="20.100000000000001" customHeight="1">
      <c r="A59" s="107"/>
      <c r="B59" s="102"/>
      <c r="C59" s="82" t="s">
        <v>161</v>
      </c>
      <c r="D59" s="89">
        <v>8000000</v>
      </c>
      <c r="E59" s="89">
        <v>8000000</v>
      </c>
      <c r="F59" s="36">
        <f t="shared" si="3"/>
        <v>0</v>
      </c>
      <c r="G59" s="28">
        <f t="shared" si="4"/>
        <v>100</v>
      </c>
      <c r="H59" s="88" t="s">
        <v>105</v>
      </c>
    </row>
    <row r="60" spans="1:8" s="96" customFormat="1" ht="20.100000000000001" customHeight="1">
      <c r="A60" s="107"/>
      <c r="B60" s="102"/>
      <c r="C60" s="82" t="s">
        <v>106</v>
      </c>
      <c r="D60" s="89">
        <v>1200000</v>
      </c>
      <c r="E60" s="89">
        <v>1200000</v>
      </c>
      <c r="F60" s="36">
        <f t="shared" si="3"/>
        <v>0</v>
      </c>
      <c r="G60" s="28">
        <f t="shared" si="4"/>
        <v>100</v>
      </c>
      <c r="H60" s="88"/>
    </row>
    <row r="61" spans="1:8" s="96" customFormat="1" ht="36" customHeight="1">
      <c r="A61" s="107"/>
      <c r="B61" s="102"/>
      <c r="C61" s="82" t="s">
        <v>107</v>
      </c>
      <c r="D61" s="89">
        <v>1200000</v>
      </c>
      <c r="E61" s="89">
        <v>1200000</v>
      </c>
      <c r="F61" s="36">
        <f t="shared" si="3"/>
        <v>0</v>
      </c>
      <c r="G61" s="28">
        <f t="shared" si="4"/>
        <v>100</v>
      </c>
      <c r="H61" s="83" t="s">
        <v>147</v>
      </c>
    </row>
    <row r="62" spans="1:8" s="96" customFormat="1" ht="20.100000000000001" customHeight="1">
      <c r="A62" s="107"/>
      <c r="B62" s="102"/>
      <c r="C62" s="119" t="s">
        <v>108</v>
      </c>
      <c r="D62" s="84">
        <v>0</v>
      </c>
      <c r="E62" s="84">
        <v>0</v>
      </c>
      <c r="F62" s="36">
        <f t="shared" si="3"/>
        <v>0</v>
      </c>
      <c r="G62" s="28">
        <v>0</v>
      </c>
      <c r="H62" s="90"/>
    </row>
    <row r="63" spans="1:8" s="96" customFormat="1" ht="20.100000000000001" customHeight="1">
      <c r="A63" s="97" t="s">
        <v>109</v>
      </c>
      <c r="B63" s="106"/>
      <c r="C63" s="104"/>
      <c r="D63" s="87">
        <f>D64</f>
        <v>7000000</v>
      </c>
      <c r="E63" s="87">
        <f>E64</f>
        <v>7000000</v>
      </c>
      <c r="F63" s="36">
        <f t="shared" si="3"/>
        <v>0</v>
      </c>
      <c r="G63" s="48">
        <f>E63/D63*100</f>
        <v>100</v>
      </c>
      <c r="H63" s="88"/>
    </row>
    <row r="64" spans="1:8" s="96" customFormat="1" ht="20.100000000000001" customHeight="1">
      <c r="A64" s="107"/>
      <c r="B64" s="101" t="s">
        <v>110</v>
      </c>
      <c r="C64" s="104"/>
      <c r="D64" s="87">
        <f>D65+D66+D67</f>
        <v>7000000</v>
      </c>
      <c r="E64" s="87">
        <f>E65+E66+E67</f>
        <v>7000000</v>
      </c>
      <c r="F64" s="36">
        <f t="shared" si="3"/>
        <v>0</v>
      </c>
      <c r="G64" s="48">
        <f>E64/D64*100</f>
        <v>100</v>
      </c>
      <c r="H64" s="88"/>
    </row>
    <row r="65" spans="1:8" s="96" customFormat="1" ht="20.100000000000001" customHeight="1">
      <c r="A65" s="107"/>
      <c r="B65" s="102"/>
      <c r="C65" s="82" t="s">
        <v>111</v>
      </c>
      <c r="D65" s="89">
        <v>0</v>
      </c>
      <c r="E65" s="89">
        <v>0</v>
      </c>
      <c r="F65" s="36">
        <f t="shared" si="3"/>
        <v>0</v>
      </c>
      <c r="G65" s="28">
        <v>0</v>
      </c>
      <c r="H65" s="88"/>
    </row>
    <row r="66" spans="1:8" s="96" customFormat="1" ht="27.75" customHeight="1">
      <c r="A66" s="107"/>
      <c r="B66" s="102"/>
      <c r="C66" s="82" t="s">
        <v>112</v>
      </c>
      <c r="D66" s="89">
        <v>7000000</v>
      </c>
      <c r="E66" s="89">
        <v>7000000</v>
      </c>
      <c r="F66" s="36">
        <f t="shared" si="3"/>
        <v>0</v>
      </c>
      <c r="G66" s="28">
        <f>E66/D66*100</f>
        <v>100</v>
      </c>
      <c r="H66" s="88" t="s">
        <v>181</v>
      </c>
    </row>
    <row r="67" spans="1:8" s="96" customFormat="1" ht="24.75" customHeight="1">
      <c r="A67" s="112"/>
      <c r="B67" s="113"/>
      <c r="C67" s="114" t="s">
        <v>113</v>
      </c>
      <c r="D67" s="91">
        <v>0</v>
      </c>
      <c r="E67" s="91">
        <v>0</v>
      </c>
      <c r="F67" s="44">
        <f t="shared" si="3"/>
        <v>0</v>
      </c>
      <c r="G67" s="34">
        <v>0</v>
      </c>
      <c r="H67" s="92" t="s">
        <v>114</v>
      </c>
    </row>
    <row r="68" spans="1:8" s="96" customFormat="1" ht="20.100000000000001" customHeight="1">
      <c r="A68" s="181" t="s">
        <v>53</v>
      </c>
      <c r="B68" s="183" t="s">
        <v>54</v>
      </c>
      <c r="C68" s="183" t="s">
        <v>55</v>
      </c>
      <c r="D68" s="185" t="s">
        <v>179</v>
      </c>
      <c r="E68" s="185" t="s">
        <v>178</v>
      </c>
      <c r="F68" s="178" t="s">
        <v>152</v>
      </c>
      <c r="G68" s="178"/>
      <c r="H68" s="179" t="s">
        <v>56</v>
      </c>
    </row>
    <row r="69" spans="1:8" s="96" customFormat="1" ht="20.100000000000001" customHeight="1">
      <c r="A69" s="182"/>
      <c r="B69" s="184"/>
      <c r="C69" s="184"/>
      <c r="D69" s="184"/>
      <c r="E69" s="184"/>
      <c r="F69" s="24" t="s">
        <v>153</v>
      </c>
      <c r="G69" s="41" t="s">
        <v>154</v>
      </c>
      <c r="H69" s="180"/>
    </row>
    <row r="70" spans="1:8" s="96" customFormat="1" ht="20.100000000000001" customHeight="1">
      <c r="A70" s="97" t="s">
        <v>115</v>
      </c>
      <c r="B70" s="121"/>
      <c r="C70" s="104"/>
      <c r="D70" s="87">
        <f>D71</f>
        <v>26660000</v>
      </c>
      <c r="E70" s="87">
        <f>E71</f>
        <v>25100000</v>
      </c>
      <c r="F70" s="36">
        <f t="shared" si="3"/>
        <v>-1560000</v>
      </c>
      <c r="G70" s="48">
        <f>E70/D70*100</f>
        <v>94.148537134283572</v>
      </c>
      <c r="H70" s="88"/>
    </row>
    <row r="71" spans="1:8" s="96" customFormat="1" ht="20.100000000000001" customHeight="1">
      <c r="A71" s="122"/>
      <c r="B71" s="101" t="s">
        <v>116</v>
      </c>
      <c r="C71" s="104"/>
      <c r="D71" s="87">
        <f>SUM(D72:D76)</f>
        <v>26660000</v>
      </c>
      <c r="E71" s="87">
        <f>SUM(E72:E76)</f>
        <v>25100000</v>
      </c>
      <c r="F71" s="36">
        <f t="shared" si="3"/>
        <v>-1560000</v>
      </c>
      <c r="G71" s="48">
        <f>E71/D71*100</f>
        <v>94.148537134283572</v>
      </c>
      <c r="H71" s="88"/>
    </row>
    <row r="72" spans="1:8" s="96" customFormat="1" ht="20.100000000000001" customHeight="1">
      <c r="A72" s="107"/>
      <c r="B72" s="108"/>
      <c r="C72" s="82" t="s">
        <v>117</v>
      </c>
      <c r="D72" s="89">
        <v>22360000</v>
      </c>
      <c r="E72" s="89">
        <v>20800000</v>
      </c>
      <c r="F72" s="36">
        <f t="shared" si="3"/>
        <v>-1560000</v>
      </c>
      <c r="G72" s="28">
        <v>0</v>
      </c>
      <c r="H72" s="81" t="s">
        <v>202</v>
      </c>
    </row>
    <row r="73" spans="1:8" s="96" customFormat="1" ht="20.100000000000001" customHeight="1">
      <c r="A73" s="100"/>
      <c r="B73" s="108"/>
      <c r="C73" s="82" t="s">
        <v>118</v>
      </c>
      <c r="D73" s="89">
        <v>1000000</v>
      </c>
      <c r="E73" s="89">
        <v>1000000</v>
      </c>
      <c r="F73" s="36">
        <f t="shared" si="3"/>
        <v>0</v>
      </c>
      <c r="G73" s="28">
        <v>0</v>
      </c>
      <c r="H73" s="88" t="s">
        <v>119</v>
      </c>
    </row>
    <row r="74" spans="1:8" s="96" customFormat="1" ht="20.100000000000001" customHeight="1">
      <c r="A74" s="100"/>
      <c r="B74" s="108"/>
      <c r="C74" s="82" t="s">
        <v>120</v>
      </c>
      <c r="D74" s="89">
        <v>1000000</v>
      </c>
      <c r="E74" s="89">
        <v>1000000</v>
      </c>
      <c r="F74" s="36">
        <f t="shared" si="3"/>
        <v>0</v>
      </c>
      <c r="G74" s="28">
        <f>E74/D74*100</f>
        <v>100</v>
      </c>
      <c r="H74" s="88"/>
    </row>
    <row r="75" spans="1:8" s="96" customFormat="1" ht="20.100000000000001" customHeight="1">
      <c r="A75" s="100"/>
      <c r="B75" s="108"/>
      <c r="C75" s="120" t="s">
        <v>121</v>
      </c>
      <c r="D75" s="89">
        <v>2000000</v>
      </c>
      <c r="E75" s="89">
        <v>2000000</v>
      </c>
      <c r="F75" s="36">
        <f t="shared" si="3"/>
        <v>0</v>
      </c>
      <c r="G75" s="28">
        <f t="shared" ref="G75:G76" si="5">E75/D75*100</f>
        <v>100</v>
      </c>
      <c r="H75" s="88" t="s">
        <v>184</v>
      </c>
    </row>
    <row r="76" spans="1:8" s="96" customFormat="1" ht="20.100000000000001" customHeight="1">
      <c r="A76" s="110"/>
      <c r="B76" s="105"/>
      <c r="C76" s="82" t="s">
        <v>122</v>
      </c>
      <c r="D76" s="89">
        <v>300000</v>
      </c>
      <c r="E76" s="89">
        <v>300000</v>
      </c>
      <c r="F76" s="29">
        <f t="shared" si="3"/>
        <v>0</v>
      </c>
      <c r="G76" s="28">
        <f t="shared" si="5"/>
        <v>100</v>
      </c>
      <c r="H76" s="88" t="s">
        <v>123</v>
      </c>
    </row>
    <row r="77" spans="1:8" s="96" customFormat="1" ht="20.100000000000001" customHeight="1">
      <c r="A77" s="110" t="s">
        <v>124</v>
      </c>
      <c r="B77" s="124"/>
      <c r="C77" s="111"/>
      <c r="D77" s="93">
        <f>D78</f>
        <v>83000000</v>
      </c>
      <c r="E77" s="93">
        <f>E78</f>
        <v>83300000</v>
      </c>
      <c r="F77" s="50">
        <f>E77-D77</f>
        <v>300000</v>
      </c>
      <c r="G77" s="51">
        <f>E77/D77*100</f>
        <v>100.36144578313252</v>
      </c>
      <c r="H77" s="86"/>
    </row>
    <row r="78" spans="1:8" s="96" customFormat="1" ht="20.100000000000001" customHeight="1">
      <c r="A78" s="100"/>
      <c r="B78" s="101" t="s">
        <v>125</v>
      </c>
      <c r="C78" s="104"/>
      <c r="D78" s="87">
        <f>SUM(D79:D87)</f>
        <v>83000000</v>
      </c>
      <c r="E78" s="87">
        <f>SUM(E79:E87)</f>
        <v>83300000</v>
      </c>
      <c r="F78" s="54">
        <f t="shared" ref="F78:F87" si="6">E78-D78</f>
        <v>300000</v>
      </c>
      <c r="G78" s="51">
        <f>E78/D78*100</f>
        <v>100.36144578313252</v>
      </c>
      <c r="H78" s="88"/>
    </row>
    <row r="79" spans="1:8" s="96" customFormat="1" ht="20.100000000000001" customHeight="1">
      <c r="A79" s="107"/>
      <c r="B79" s="124"/>
      <c r="C79" s="120" t="s">
        <v>126</v>
      </c>
      <c r="D79" s="89">
        <v>0</v>
      </c>
      <c r="E79" s="89">
        <v>0</v>
      </c>
      <c r="F79" s="54">
        <f t="shared" si="6"/>
        <v>0</v>
      </c>
      <c r="G79" s="28">
        <v>0</v>
      </c>
      <c r="H79" s="88"/>
    </row>
    <row r="80" spans="1:8" s="96" customFormat="1" ht="20.100000000000001" customHeight="1">
      <c r="A80" s="107"/>
      <c r="B80" s="124"/>
      <c r="C80" s="125" t="s">
        <v>127</v>
      </c>
      <c r="D80" s="89">
        <v>0</v>
      </c>
      <c r="E80" s="89">
        <v>0</v>
      </c>
      <c r="F80" s="54">
        <f t="shared" si="6"/>
        <v>0</v>
      </c>
      <c r="G80" s="28">
        <v>0</v>
      </c>
      <c r="H80" s="88"/>
    </row>
    <row r="81" spans="1:8" s="96" customFormat="1" ht="20.100000000000001" customHeight="1">
      <c r="A81" s="107"/>
      <c r="B81" s="124"/>
      <c r="C81" s="125" t="s">
        <v>128</v>
      </c>
      <c r="D81" s="84">
        <v>0</v>
      </c>
      <c r="E81" s="84">
        <v>0</v>
      </c>
      <c r="F81" s="54">
        <f t="shared" si="6"/>
        <v>0</v>
      </c>
      <c r="G81" s="28">
        <v>0</v>
      </c>
      <c r="H81" s="90"/>
    </row>
    <row r="82" spans="1:8" s="96" customFormat="1" ht="20.100000000000001" customHeight="1">
      <c r="A82" s="107"/>
      <c r="B82" s="126"/>
      <c r="C82" s="127" t="s">
        <v>129</v>
      </c>
      <c r="D82" s="89">
        <v>4200000</v>
      </c>
      <c r="E82" s="89">
        <v>4200000</v>
      </c>
      <c r="F82" s="54">
        <f t="shared" si="6"/>
        <v>0</v>
      </c>
      <c r="G82" s="28">
        <f>E82/D82*100</f>
        <v>100</v>
      </c>
      <c r="H82" s="88" t="s">
        <v>159</v>
      </c>
    </row>
    <row r="83" spans="1:8" s="96" customFormat="1" ht="20.100000000000001" customHeight="1">
      <c r="A83" s="107"/>
      <c r="B83" s="124"/>
      <c r="C83" s="125" t="s">
        <v>130</v>
      </c>
      <c r="D83" s="89">
        <v>1800000</v>
      </c>
      <c r="E83" s="89">
        <v>1800000</v>
      </c>
      <c r="F83" s="54">
        <f t="shared" si="6"/>
        <v>0</v>
      </c>
      <c r="G83" s="28">
        <f>E83/D83*100</f>
        <v>100</v>
      </c>
      <c r="H83" s="88" t="s">
        <v>160</v>
      </c>
    </row>
    <row r="84" spans="1:8" s="96" customFormat="1" ht="20.100000000000001" customHeight="1">
      <c r="A84" s="107"/>
      <c r="B84" s="124"/>
      <c r="C84" s="125" t="s">
        <v>131</v>
      </c>
      <c r="D84" s="84">
        <v>0</v>
      </c>
      <c r="E84" s="84">
        <v>0</v>
      </c>
      <c r="F84" s="54">
        <f t="shared" si="6"/>
        <v>0</v>
      </c>
      <c r="G84" s="28">
        <v>0</v>
      </c>
      <c r="H84" s="90"/>
    </row>
    <row r="85" spans="1:8" s="96" customFormat="1" ht="20.100000000000001" customHeight="1">
      <c r="A85" s="107"/>
      <c r="B85" s="124"/>
      <c r="C85" s="125" t="s">
        <v>143</v>
      </c>
      <c r="D85" s="84">
        <v>47000000</v>
      </c>
      <c r="E85" s="84">
        <v>47300000</v>
      </c>
      <c r="F85" s="54">
        <f t="shared" si="6"/>
        <v>300000</v>
      </c>
      <c r="G85" s="28">
        <f>E85/D85*100</f>
        <v>100.63829787234042</v>
      </c>
      <c r="H85" s="90" t="s">
        <v>144</v>
      </c>
    </row>
    <row r="86" spans="1:8" s="96" customFormat="1" ht="20.100000000000001" customHeight="1">
      <c r="A86" s="191"/>
      <c r="B86" s="124"/>
      <c r="C86" s="125" t="s">
        <v>132</v>
      </c>
      <c r="D86" s="84">
        <v>0</v>
      </c>
      <c r="E86" s="84">
        <v>0</v>
      </c>
      <c r="F86" s="54">
        <f t="shared" si="6"/>
        <v>0</v>
      </c>
      <c r="G86" s="28">
        <v>0</v>
      </c>
      <c r="H86" s="90"/>
    </row>
    <row r="87" spans="1:8" s="96" customFormat="1" ht="20.100000000000001" customHeight="1">
      <c r="A87" s="192"/>
      <c r="B87" s="124"/>
      <c r="C87" s="125" t="s">
        <v>148</v>
      </c>
      <c r="D87" s="84">
        <v>30000000</v>
      </c>
      <c r="E87" s="84">
        <v>30000000</v>
      </c>
      <c r="F87" s="50">
        <f t="shared" si="6"/>
        <v>0</v>
      </c>
      <c r="G87" s="28">
        <f>E87/D87*100</f>
        <v>100</v>
      </c>
      <c r="H87" s="90" t="s">
        <v>155</v>
      </c>
    </row>
    <row r="88" spans="1:8" s="96" customFormat="1" ht="20.100000000000001" customHeight="1">
      <c r="A88" s="110" t="s">
        <v>36</v>
      </c>
      <c r="B88" s="128"/>
      <c r="C88" s="129"/>
      <c r="D88" s="87">
        <f>D89</f>
        <v>0</v>
      </c>
      <c r="E88" s="87">
        <f>E89</f>
        <v>0</v>
      </c>
      <c r="F88" s="29"/>
      <c r="G88" s="28"/>
      <c r="H88" s="88"/>
    </row>
    <row r="89" spans="1:8" s="96" customFormat="1" ht="20.100000000000001" customHeight="1">
      <c r="A89" s="130"/>
      <c r="B89" s="101" t="s">
        <v>133</v>
      </c>
      <c r="C89" s="129"/>
      <c r="D89" s="89">
        <f>D90</f>
        <v>0</v>
      </c>
      <c r="E89" s="89">
        <f>E90</f>
        <v>0</v>
      </c>
      <c r="F89" s="29"/>
      <c r="G89" s="28"/>
      <c r="H89" s="88"/>
    </row>
    <row r="90" spans="1:8" s="96" customFormat="1" ht="20.100000000000001" customHeight="1">
      <c r="A90" s="110"/>
      <c r="B90" s="131"/>
      <c r="C90" s="82" t="s">
        <v>134</v>
      </c>
      <c r="D90" s="89">
        <v>0</v>
      </c>
      <c r="E90" s="89">
        <v>0</v>
      </c>
      <c r="F90" s="29"/>
      <c r="G90" s="28"/>
      <c r="H90" s="88"/>
    </row>
    <row r="91" spans="1:8" s="96" customFormat="1" ht="20.100000000000001" customHeight="1">
      <c r="A91" s="110" t="s">
        <v>135</v>
      </c>
      <c r="B91" s="98"/>
      <c r="C91" s="111"/>
      <c r="D91" s="93">
        <f>D94</f>
        <v>0</v>
      </c>
      <c r="E91" s="93">
        <f>E94</f>
        <v>0</v>
      </c>
      <c r="F91" s="30"/>
      <c r="G91" s="45"/>
      <c r="H91" s="86"/>
    </row>
    <row r="92" spans="1:8" s="96" customFormat="1" ht="20.100000000000001" customHeight="1">
      <c r="A92" s="100"/>
      <c r="B92" s="101" t="s">
        <v>51</v>
      </c>
      <c r="C92" s="104"/>
      <c r="D92" s="89">
        <f>D94</f>
        <v>0</v>
      </c>
      <c r="E92" s="89">
        <f>E94</f>
        <v>0</v>
      </c>
      <c r="F92" s="29"/>
      <c r="G92" s="28"/>
      <c r="H92" s="88"/>
    </row>
    <row r="93" spans="1:8" s="96" customFormat="1" ht="20.100000000000001" customHeight="1">
      <c r="A93" s="107"/>
      <c r="B93" s="132"/>
      <c r="C93" s="82" t="s">
        <v>136</v>
      </c>
      <c r="D93" s="89">
        <v>0</v>
      </c>
      <c r="E93" s="89">
        <v>0</v>
      </c>
      <c r="F93" s="29"/>
      <c r="G93" s="28"/>
      <c r="H93" s="88"/>
    </row>
    <row r="94" spans="1:8" s="96" customFormat="1" ht="20.100000000000001" customHeight="1">
      <c r="A94" s="112"/>
      <c r="B94" s="157"/>
      <c r="C94" s="114" t="s">
        <v>137</v>
      </c>
      <c r="D94" s="91">
        <v>0</v>
      </c>
      <c r="E94" s="91">
        <v>0</v>
      </c>
      <c r="F94" s="46"/>
      <c r="G94" s="34"/>
      <c r="H94" s="92"/>
    </row>
    <row r="95" spans="1:8" s="96" customFormat="1" ht="20.100000000000001" customHeight="1">
      <c r="A95" s="181" t="s">
        <v>53</v>
      </c>
      <c r="B95" s="183" t="s">
        <v>54</v>
      </c>
      <c r="C95" s="183" t="s">
        <v>55</v>
      </c>
      <c r="D95" s="185" t="s">
        <v>179</v>
      </c>
      <c r="E95" s="185" t="s">
        <v>178</v>
      </c>
      <c r="F95" s="178" t="s">
        <v>152</v>
      </c>
      <c r="G95" s="178"/>
      <c r="H95" s="179" t="s">
        <v>56</v>
      </c>
    </row>
    <row r="96" spans="1:8" s="96" customFormat="1" ht="20.100000000000001" customHeight="1">
      <c r="A96" s="182"/>
      <c r="B96" s="184"/>
      <c r="C96" s="184"/>
      <c r="D96" s="184"/>
      <c r="E96" s="184"/>
      <c r="F96" s="24" t="s">
        <v>153</v>
      </c>
      <c r="G96" s="41" t="s">
        <v>154</v>
      </c>
      <c r="H96" s="180"/>
    </row>
    <row r="97" spans="1:8" s="96" customFormat="1" ht="20.100000000000001" customHeight="1">
      <c r="A97" s="97" t="s">
        <v>138</v>
      </c>
      <c r="B97" s="98"/>
      <c r="C97" s="111"/>
      <c r="D97" s="93">
        <f>D99</f>
        <v>0</v>
      </c>
      <c r="E97" s="93">
        <f>E99</f>
        <v>1000000</v>
      </c>
      <c r="F97" s="29"/>
      <c r="G97" s="28"/>
      <c r="H97" s="86"/>
    </row>
    <row r="98" spans="1:8" s="96" customFormat="1" ht="20.100000000000001" customHeight="1">
      <c r="A98" s="100"/>
      <c r="B98" s="101" t="s">
        <v>139</v>
      </c>
      <c r="C98" s="104"/>
      <c r="D98" s="89">
        <f>D99</f>
        <v>0</v>
      </c>
      <c r="E98" s="89">
        <f>E99</f>
        <v>1000000</v>
      </c>
      <c r="F98" s="29"/>
      <c r="G98" s="28"/>
      <c r="H98" s="88"/>
    </row>
    <row r="99" spans="1:8" s="96" customFormat="1" ht="25.5" customHeight="1">
      <c r="A99" s="107"/>
      <c r="B99" s="132"/>
      <c r="C99" s="82" t="s">
        <v>189</v>
      </c>
      <c r="D99" s="89">
        <v>0</v>
      </c>
      <c r="E99" s="89">
        <v>1000000</v>
      </c>
      <c r="F99" s="29"/>
      <c r="G99" s="28"/>
      <c r="H99" s="88" t="s">
        <v>203</v>
      </c>
    </row>
    <row r="100" spans="1:8" s="96" customFormat="1" ht="20.100000000000001" customHeight="1">
      <c r="A100" s="97" t="s">
        <v>140</v>
      </c>
      <c r="B100" s="106"/>
      <c r="C100" s="104"/>
      <c r="D100" s="87">
        <f>D101</f>
        <v>207350000</v>
      </c>
      <c r="E100" s="87">
        <f>E101</f>
        <v>222650000</v>
      </c>
      <c r="F100" s="52">
        <f>E100-D100</f>
        <v>15300000</v>
      </c>
      <c r="G100" s="48">
        <f>E100/D100*100</f>
        <v>107.37882806848324</v>
      </c>
      <c r="H100" s="88"/>
    </row>
    <row r="101" spans="1:8" s="96" customFormat="1" ht="20.100000000000001" customHeight="1">
      <c r="A101" s="100"/>
      <c r="B101" s="101" t="s">
        <v>141</v>
      </c>
      <c r="C101" s="129"/>
      <c r="D101" s="94">
        <f>D102+D103</f>
        <v>207350000</v>
      </c>
      <c r="E101" s="94">
        <f>E102+E103</f>
        <v>222650000</v>
      </c>
      <c r="F101" s="52">
        <f>E101-D101</f>
        <v>15300000</v>
      </c>
      <c r="G101" s="48">
        <f t="shared" ref="G101:G102" si="7">E101/D101*100</f>
        <v>107.37882806848324</v>
      </c>
      <c r="H101" s="90"/>
    </row>
    <row r="102" spans="1:8" s="96" customFormat="1" ht="48.75" customHeight="1">
      <c r="A102" s="107"/>
      <c r="B102" s="133"/>
      <c r="C102" s="120" t="s">
        <v>142</v>
      </c>
      <c r="D102" s="84">
        <v>207350000</v>
      </c>
      <c r="E102" s="84">
        <v>222650000</v>
      </c>
      <c r="F102" s="37">
        <f>E102-D102</f>
        <v>15300000</v>
      </c>
      <c r="G102" s="48">
        <f t="shared" si="7"/>
        <v>107.37882806848324</v>
      </c>
      <c r="H102" s="95" t="s">
        <v>204</v>
      </c>
    </row>
    <row r="103" spans="1:8" s="96" customFormat="1" ht="20.100000000000001" customHeight="1">
      <c r="A103" s="112"/>
      <c r="B103" s="134"/>
      <c r="C103" s="114" t="s">
        <v>190</v>
      </c>
      <c r="D103" s="91">
        <v>0</v>
      </c>
      <c r="E103" s="91">
        <v>0</v>
      </c>
      <c r="F103" s="46"/>
      <c r="G103" s="34">
        <v>0</v>
      </c>
      <c r="H103" s="92"/>
    </row>
    <row r="104" spans="1:8" ht="18" customHeight="1">
      <c r="F104" s="33"/>
      <c r="G104" s="38"/>
    </row>
  </sheetData>
  <mergeCells count="40">
    <mergeCell ref="E3:E4"/>
    <mergeCell ref="E24:E25"/>
    <mergeCell ref="E48:E49"/>
    <mergeCell ref="E68:E69"/>
    <mergeCell ref="F68:G68"/>
    <mergeCell ref="H68:H69"/>
    <mergeCell ref="A68:A69"/>
    <mergeCell ref="B68:B69"/>
    <mergeCell ref="C68:C69"/>
    <mergeCell ref="D68:D69"/>
    <mergeCell ref="H48:H49"/>
    <mergeCell ref="A24:A25"/>
    <mergeCell ref="B24:B25"/>
    <mergeCell ref="C24:C25"/>
    <mergeCell ref="D24:D25"/>
    <mergeCell ref="F24:G24"/>
    <mergeCell ref="H24:H25"/>
    <mergeCell ref="A1:H1"/>
    <mergeCell ref="A5:C5"/>
    <mergeCell ref="A46:H46"/>
    <mergeCell ref="A50:C50"/>
    <mergeCell ref="A86:A87"/>
    <mergeCell ref="F3:G3"/>
    <mergeCell ref="A3:A4"/>
    <mergeCell ref="B3:B4"/>
    <mergeCell ref="C3:C4"/>
    <mergeCell ref="D3:D4"/>
    <mergeCell ref="H3:H4"/>
    <mergeCell ref="A48:A49"/>
    <mergeCell ref="B48:B49"/>
    <mergeCell ref="C48:C49"/>
    <mergeCell ref="D48:D49"/>
    <mergeCell ref="F48:G48"/>
    <mergeCell ref="F95:G95"/>
    <mergeCell ref="H95:H96"/>
    <mergeCell ref="A95:A96"/>
    <mergeCell ref="B95:B96"/>
    <mergeCell ref="C95:C96"/>
    <mergeCell ref="D95:D96"/>
    <mergeCell ref="E95:E96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90" firstPageNumber="19" orientation="landscape" useFirstPageNumber="1" r:id="rId1"/>
  <headerFooter>
    <oddFooter>&amp;C&amp;P&amp;R무일복지재단(2019.11.25)</oddFooter>
  </headerFooter>
  <rowBreaks count="3" manualBreakCount="3">
    <brk id="23" max="16383" man="1"/>
    <brk id="45" max="16383" man="1"/>
    <brk id="67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C9" sqref="C9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00" t="s">
        <v>206</v>
      </c>
      <c r="B1" s="200"/>
      <c r="C1" s="200"/>
      <c r="D1" s="200"/>
      <c r="E1" s="200"/>
    </row>
    <row r="2" spans="1:5" ht="24.95" customHeight="1">
      <c r="A2" s="139" t="s">
        <v>172</v>
      </c>
      <c r="B2" s="139"/>
      <c r="C2" s="140"/>
      <c r="D2" s="141"/>
      <c r="E2" s="22"/>
    </row>
    <row r="3" spans="1:5" ht="24.95" customHeight="1">
      <c r="A3" s="142" t="s">
        <v>168</v>
      </c>
      <c r="B3" s="143"/>
      <c r="C3" s="144"/>
      <c r="D3" s="144"/>
      <c r="E3" s="22" t="s">
        <v>169</v>
      </c>
    </row>
    <row r="4" spans="1:5" ht="24.95" customHeight="1">
      <c r="A4" s="201" t="s">
        <v>166</v>
      </c>
      <c r="B4" s="202"/>
      <c r="C4" s="145" t="s">
        <v>207</v>
      </c>
      <c r="D4" s="145" t="s">
        <v>208</v>
      </c>
      <c r="E4" s="135" t="s">
        <v>152</v>
      </c>
    </row>
    <row r="5" spans="1:5" ht="24.95" customHeight="1">
      <c r="A5" s="203" t="s">
        <v>170</v>
      </c>
      <c r="B5" s="205" t="s">
        <v>171</v>
      </c>
      <c r="C5" s="30">
        <v>30500000</v>
      </c>
      <c r="D5" s="30">
        <v>45500000</v>
      </c>
      <c r="E5" s="146">
        <f>D5-C5</f>
        <v>15000000</v>
      </c>
    </row>
    <row r="6" spans="1:5" ht="24.95" customHeight="1">
      <c r="A6" s="204"/>
      <c r="B6" s="206"/>
      <c r="C6" s="207" t="s">
        <v>182</v>
      </c>
      <c r="D6" s="208"/>
      <c r="E6" s="209"/>
    </row>
    <row r="7" spans="1:5" ht="24.95" customHeight="1">
      <c r="A7" s="150" t="s">
        <v>185</v>
      </c>
      <c r="B7" s="195" t="s">
        <v>211</v>
      </c>
      <c r="C7" s="147">
        <v>68787</v>
      </c>
      <c r="D7" s="147">
        <v>108787</v>
      </c>
      <c r="E7" s="148">
        <f>D7-C7</f>
        <v>40000</v>
      </c>
    </row>
    <row r="8" spans="1:5" ht="24.95" customHeight="1">
      <c r="A8" s="152"/>
      <c r="B8" s="196"/>
      <c r="C8" s="197" t="s">
        <v>213</v>
      </c>
      <c r="D8" s="198"/>
      <c r="E8" s="199"/>
    </row>
    <row r="9" spans="1:5" ht="24.95" customHeight="1">
      <c r="A9" s="142" t="s">
        <v>167</v>
      </c>
      <c r="B9" s="143"/>
      <c r="C9" s="144"/>
      <c r="D9" s="144"/>
      <c r="E9" s="22" t="s">
        <v>165</v>
      </c>
    </row>
    <row r="10" spans="1:5" ht="24.95" customHeight="1">
      <c r="A10" s="193" t="s">
        <v>166</v>
      </c>
      <c r="B10" s="194"/>
      <c r="C10" s="145" t="s">
        <v>209</v>
      </c>
      <c r="D10" s="145" t="s">
        <v>210</v>
      </c>
      <c r="E10" s="135" t="s">
        <v>152</v>
      </c>
    </row>
    <row r="11" spans="1:5" ht="24.95" customHeight="1">
      <c r="A11" s="217" t="s">
        <v>173</v>
      </c>
      <c r="B11" s="195" t="s">
        <v>174</v>
      </c>
      <c r="C11" s="147">
        <v>22360000</v>
      </c>
      <c r="D11" s="147">
        <v>20800000</v>
      </c>
      <c r="E11" s="148">
        <f>D11-C11</f>
        <v>-1560000</v>
      </c>
    </row>
    <row r="12" spans="1:5" ht="24.95" customHeight="1">
      <c r="A12" s="218"/>
      <c r="B12" s="206"/>
      <c r="C12" s="219" t="s">
        <v>186</v>
      </c>
      <c r="D12" s="208"/>
      <c r="E12" s="209"/>
    </row>
    <row r="13" spans="1:5" ht="24.95" customHeight="1">
      <c r="A13" s="151" t="s">
        <v>187</v>
      </c>
      <c r="B13" s="220" t="s">
        <v>177</v>
      </c>
      <c r="C13" s="147">
        <v>47000000</v>
      </c>
      <c r="D13" s="147">
        <v>47300000</v>
      </c>
      <c r="E13" s="148">
        <f>D13-C13</f>
        <v>300000</v>
      </c>
    </row>
    <row r="14" spans="1:5" ht="24.95" customHeight="1">
      <c r="A14" s="153"/>
      <c r="B14" s="206"/>
      <c r="C14" s="219" t="s">
        <v>188</v>
      </c>
      <c r="D14" s="208"/>
      <c r="E14" s="209"/>
    </row>
    <row r="15" spans="1:5" ht="24.95" customHeight="1">
      <c r="A15" s="213" t="s">
        <v>175</v>
      </c>
      <c r="B15" s="215" t="s">
        <v>176</v>
      </c>
      <c r="C15" s="147">
        <v>207350000</v>
      </c>
      <c r="D15" s="147">
        <v>222650000</v>
      </c>
      <c r="E15" s="149">
        <f>D15-C15</f>
        <v>15300000</v>
      </c>
    </row>
    <row r="16" spans="1:5" ht="24.95" customHeight="1">
      <c r="A16" s="214"/>
      <c r="B16" s="216"/>
      <c r="C16" s="210" t="s">
        <v>212</v>
      </c>
      <c r="D16" s="211"/>
      <c r="E16" s="212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16">
    <mergeCell ref="C16:E16"/>
    <mergeCell ref="A15:A16"/>
    <mergeCell ref="B15:B16"/>
    <mergeCell ref="A11:A12"/>
    <mergeCell ref="B11:B12"/>
    <mergeCell ref="C12:E12"/>
    <mergeCell ref="B13:B14"/>
    <mergeCell ref="C14:E14"/>
    <mergeCell ref="A10:B10"/>
    <mergeCell ref="B7:B8"/>
    <mergeCell ref="C8:E8"/>
    <mergeCell ref="A1:E1"/>
    <mergeCell ref="A4:B4"/>
    <mergeCell ref="A5:A6"/>
    <mergeCell ref="B5:B6"/>
    <mergeCell ref="C6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>&amp;C&amp;P&amp;R무일복지재단(2019.11.25)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예산표지</vt:lpstr>
      <vt:lpstr>예산총칙</vt:lpstr>
      <vt:lpstr>예산총괄</vt:lpstr>
      <vt:lpstr>예산내역</vt:lpstr>
      <vt:lpstr>증감사유양식 변경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2019-12-09T06:50:03Z</cp:lastPrinted>
  <dcterms:created xsi:type="dcterms:W3CDTF">2016-12-02T10:13:32Z</dcterms:created>
  <dcterms:modified xsi:type="dcterms:W3CDTF">2019-12-09T06:51:30Z</dcterms:modified>
</cp:coreProperties>
</file>