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105" activeTab="1"/>
  </bookViews>
  <sheets>
    <sheet name="세입" sheetId="1" r:id="rId1"/>
    <sheet name="세출" sheetId="2" r:id="rId2"/>
  </sheets>
  <definedNames>
    <definedName name="_xlnm.Print_Area" localSheetId="0">세입!$A$1:$I$63</definedName>
    <definedName name="_xlnm.Print_Titles" localSheetId="1">세출!$2:$3</definedName>
  </definedNames>
  <calcPr calcId="125725"/>
</workbook>
</file>

<file path=xl/calcChain.xml><?xml version="1.0" encoding="utf-8"?>
<calcChain xmlns="http://schemas.openxmlformats.org/spreadsheetml/2006/main">
  <c r="H130" i="2"/>
  <c r="H129"/>
  <c r="F128"/>
  <c r="H124"/>
  <c r="G124"/>
  <c r="I124" s="1"/>
  <c r="F124"/>
  <c r="H123"/>
  <c r="G123"/>
  <c r="I123" s="1"/>
  <c r="F123"/>
  <c r="H122"/>
  <c r="G122"/>
  <c r="I122" s="1"/>
  <c r="F122"/>
  <c r="I121"/>
  <c r="I120"/>
  <c r="H118"/>
  <c r="G118"/>
  <c r="I118" s="1"/>
  <c r="F118"/>
  <c r="H117"/>
  <c r="G117"/>
  <c r="I117" s="1"/>
  <c r="F117"/>
  <c r="H116"/>
  <c r="G116"/>
  <c r="I116" s="1"/>
  <c r="F116"/>
  <c r="I115"/>
  <c r="I114"/>
  <c r="H113"/>
  <c r="H119" s="1"/>
  <c r="G113"/>
  <c r="G119" s="1"/>
  <c r="F113"/>
  <c r="F119" s="1"/>
  <c r="I112"/>
  <c r="I113" s="1"/>
  <c r="I111"/>
  <c r="H109"/>
  <c r="G109"/>
  <c r="I109" s="1"/>
  <c r="F109"/>
  <c r="H108"/>
  <c r="G108"/>
  <c r="I108" s="1"/>
  <c r="F108"/>
  <c r="H107"/>
  <c r="G107"/>
  <c r="I107" s="1"/>
  <c r="F107"/>
  <c r="I106"/>
  <c r="I105"/>
  <c r="H104"/>
  <c r="H110" s="1"/>
  <c r="G104"/>
  <c r="G110" s="1"/>
  <c r="F104"/>
  <c r="F110" s="1"/>
  <c r="I103"/>
  <c r="I104" s="1"/>
  <c r="I102"/>
  <c r="I100"/>
  <c r="G100"/>
  <c r="I99"/>
  <c r="G99"/>
  <c r="G126" s="1"/>
  <c r="I98"/>
  <c r="G98"/>
  <c r="I97"/>
  <c r="I96"/>
  <c r="I95"/>
  <c r="G95"/>
  <c r="G101" s="1"/>
  <c r="I101" s="1"/>
  <c r="I94"/>
  <c r="I93"/>
  <c r="I92"/>
  <c r="I91"/>
  <c r="I90"/>
  <c r="G89"/>
  <c r="I89" s="1"/>
  <c r="I88"/>
  <c r="I87"/>
  <c r="G86"/>
  <c r="I86" s="1"/>
  <c r="I85"/>
  <c r="I84"/>
  <c r="G82"/>
  <c r="G127" s="1"/>
  <c r="H80"/>
  <c r="G80"/>
  <c r="G83" s="1"/>
  <c r="F80"/>
  <c r="I79"/>
  <c r="I78"/>
  <c r="G76"/>
  <c r="G75"/>
  <c r="H74"/>
  <c r="H73"/>
  <c r="G73"/>
  <c r="F73"/>
  <c r="F76" s="1"/>
  <c r="F126" s="1"/>
  <c r="H72"/>
  <c r="G72"/>
  <c r="F72"/>
  <c r="F75" s="1"/>
  <c r="I75" s="1"/>
  <c r="G71"/>
  <c r="F71"/>
  <c r="I71" s="1"/>
  <c r="I70"/>
  <c r="I69"/>
  <c r="G68"/>
  <c r="F68"/>
  <c r="F74" s="1"/>
  <c r="I67"/>
  <c r="I66"/>
  <c r="G65"/>
  <c r="F65"/>
  <c r="I65" s="1"/>
  <c r="I64"/>
  <c r="I63"/>
  <c r="H62"/>
  <c r="G62"/>
  <c r="I62" s="1"/>
  <c r="I61"/>
  <c r="I60"/>
  <c r="H55"/>
  <c r="G55"/>
  <c r="I55" s="1"/>
  <c r="F55"/>
  <c r="H54"/>
  <c r="G54"/>
  <c r="I54" s="1"/>
  <c r="F54"/>
  <c r="H53"/>
  <c r="G53"/>
  <c r="I53" s="1"/>
  <c r="F53"/>
  <c r="I52"/>
  <c r="I51"/>
  <c r="H48"/>
  <c r="G48"/>
  <c r="I48" s="1"/>
  <c r="F48"/>
  <c r="I47"/>
  <c r="I46"/>
  <c r="H45"/>
  <c r="G45"/>
  <c r="I45" s="1"/>
  <c r="F45"/>
  <c r="I44"/>
  <c r="I43"/>
  <c r="H42"/>
  <c r="G42"/>
  <c r="I42" s="1"/>
  <c r="F42"/>
  <c r="I41"/>
  <c r="I40"/>
  <c r="H39"/>
  <c r="G39"/>
  <c r="F39"/>
  <c r="I38"/>
  <c r="I39" s="1"/>
  <c r="I37"/>
  <c r="H36"/>
  <c r="H56" s="1"/>
  <c r="G36"/>
  <c r="G56" s="1"/>
  <c r="F36"/>
  <c r="F56" s="1"/>
  <c r="I35"/>
  <c r="I36" s="1"/>
  <c r="I56" s="1"/>
  <c r="I34"/>
  <c r="G32"/>
  <c r="F32"/>
  <c r="I32" s="1"/>
  <c r="G31"/>
  <c r="F31"/>
  <c r="I31" s="1"/>
  <c r="H30"/>
  <c r="G30"/>
  <c r="F30"/>
  <c r="I30" s="1"/>
  <c r="I29"/>
  <c r="I28"/>
  <c r="H27"/>
  <c r="G27"/>
  <c r="G33" s="1"/>
  <c r="F27"/>
  <c r="F33" s="1"/>
  <c r="I26"/>
  <c r="I25"/>
  <c r="H23"/>
  <c r="G23"/>
  <c r="G58" s="1"/>
  <c r="F23"/>
  <c r="F58" s="1"/>
  <c r="F130" s="1"/>
  <c r="H22"/>
  <c r="G22"/>
  <c r="F22"/>
  <c r="F57" s="1"/>
  <c r="H21"/>
  <c r="G21"/>
  <c r="F21"/>
  <c r="I20"/>
  <c r="I19"/>
  <c r="I21" s="1"/>
  <c r="H18"/>
  <c r="H24" s="1"/>
  <c r="G18"/>
  <c r="G24" s="1"/>
  <c r="G59" s="1"/>
  <c r="F18"/>
  <c r="F24" s="1"/>
  <c r="F59" s="1"/>
  <c r="I17"/>
  <c r="I23" s="1"/>
  <c r="I16"/>
  <c r="I22" s="1"/>
  <c r="H15"/>
  <c r="G15"/>
  <c r="F15"/>
  <c r="I14"/>
  <c r="I13"/>
  <c r="I15" s="1"/>
  <c r="H12"/>
  <c r="G12"/>
  <c r="F12"/>
  <c r="I11"/>
  <c r="I10"/>
  <c r="I12" s="1"/>
  <c r="H9"/>
  <c r="G9"/>
  <c r="F9"/>
  <c r="I8"/>
  <c r="I7"/>
  <c r="I9" s="1"/>
  <c r="H6"/>
  <c r="G6"/>
  <c r="F6"/>
  <c r="I5"/>
  <c r="I4"/>
  <c r="I6" s="1"/>
  <c r="H59" i="1"/>
  <c r="G59"/>
  <c r="F59"/>
  <c r="F62" s="1"/>
  <c r="I62" s="1"/>
  <c r="H58"/>
  <c r="G58"/>
  <c r="F58"/>
  <c r="F61" s="1"/>
  <c r="H57"/>
  <c r="I57" s="1"/>
  <c r="I56"/>
  <c r="I55"/>
  <c r="H54"/>
  <c r="H60" s="1"/>
  <c r="G54"/>
  <c r="G60" s="1"/>
  <c r="F54"/>
  <c r="F60" s="1"/>
  <c r="I53"/>
  <c r="I59" s="1"/>
  <c r="I52"/>
  <c r="I58" s="1"/>
  <c r="F51"/>
  <c r="H50"/>
  <c r="H51" s="1"/>
  <c r="G50"/>
  <c r="H49"/>
  <c r="G49"/>
  <c r="G51" s="1"/>
  <c r="F49"/>
  <c r="I48"/>
  <c r="H48"/>
  <c r="I47"/>
  <c r="I46"/>
  <c r="H45"/>
  <c r="G45"/>
  <c r="I45" s="1"/>
  <c r="I44"/>
  <c r="I43"/>
  <c r="H42"/>
  <c r="G42"/>
  <c r="F42"/>
  <c r="I42" s="1"/>
  <c r="I41"/>
  <c r="I50" s="1"/>
  <c r="I40"/>
  <c r="I49" s="1"/>
  <c r="I51" s="1"/>
  <c r="H39"/>
  <c r="H38"/>
  <c r="G38"/>
  <c r="I38" s="1"/>
  <c r="H37"/>
  <c r="H61" s="1"/>
  <c r="G37"/>
  <c r="I37" s="1"/>
  <c r="H36"/>
  <c r="G36"/>
  <c r="I36" s="1"/>
  <c r="F36"/>
  <c r="I35"/>
  <c r="I34"/>
  <c r="G33"/>
  <c r="H32"/>
  <c r="G32"/>
  <c r="I32" s="1"/>
  <c r="H31"/>
  <c r="G31"/>
  <c r="I31" s="1"/>
  <c r="H30"/>
  <c r="I30" s="1"/>
  <c r="I29"/>
  <c r="I28"/>
  <c r="H27"/>
  <c r="H33" s="1"/>
  <c r="G27"/>
  <c r="F27"/>
  <c r="I27" s="1"/>
  <c r="I26"/>
  <c r="I25"/>
  <c r="F24"/>
  <c r="H23"/>
  <c r="H62" s="1"/>
  <c r="G23"/>
  <c r="I23" s="1"/>
  <c r="H22"/>
  <c r="G22"/>
  <c r="I22" s="1"/>
  <c r="F22"/>
  <c r="H21"/>
  <c r="F21"/>
  <c r="I21" s="1"/>
  <c r="I20"/>
  <c r="I19"/>
  <c r="H18"/>
  <c r="H24" s="1"/>
  <c r="H63" s="1"/>
  <c r="G18"/>
  <c r="I18" s="1"/>
  <c r="I17"/>
  <c r="I16"/>
  <c r="I14"/>
  <c r="G14"/>
  <c r="G62" s="1"/>
  <c r="I13"/>
  <c r="I61" s="1"/>
  <c r="G13"/>
  <c r="G61" s="1"/>
  <c r="I12"/>
  <c r="G12"/>
  <c r="I11"/>
  <c r="I10"/>
  <c r="I9"/>
  <c r="G9"/>
  <c r="I8"/>
  <c r="I7"/>
  <c r="I6"/>
  <c r="G6"/>
  <c r="I5"/>
  <c r="I4"/>
  <c r="I59" i="2" l="1"/>
  <c r="G130"/>
  <c r="I130" s="1"/>
  <c r="I58"/>
  <c r="F77"/>
  <c r="F127" s="1"/>
  <c r="I83"/>
  <c r="I33"/>
  <c r="I76"/>
  <c r="I127"/>
  <c r="I126"/>
  <c r="I110"/>
  <c r="I119"/>
  <c r="G57"/>
  <c r="I18"/>
  <c r="I24" s="1"/>
  <c r="I27"/>
  <c r="I72"/>
  <c r="I73"/>
  <c r="G74"/>
  <c r="I74" s="1"/>
  <c r="G77"/>
  <c r="I77" s="1"/>
  <c r="I82"/>
  <c r="G125"/>
  <c r="G128" s="1"/>
  <c r="I128" s="1"/>
  <c r="I68"/>
  <c r="I80"/>
  <c r="I33" i="1"/>
  <c r="F63"/>
  <c r="G15"/>
  <c r="G24"/>
  <c r="I24" s="1"/>
  <c r="G39"/>
  <c r="I39" s="1"/>
  <c r="I54"/>
  <c r="I60" s="1"/>
  <c r="G129" i="2" l="1"/>
  <c r="I129" s="1"/>
  <c r="I57"/>
  <c r="G131"/>
  <c r="I131" s="1"/>
  <c r="G63" i="1"/>
  <c r="I15"/>
  <c r="I63"/>
  <c r="F81" i="2" l="1"/>
</calcChain>
</file>

<file path=xl/sharedStrings.xml><?xml version="1.0" encoding="utf-8"?>
<sst xmlns="http://schemas.openxmlformats.org/spreadsheetml/2006/main" count="300" uniqueCount="75">
  <si>
    <t>1) 세입결산서</t>
    <phoneticPr fontId="3" type="noConversion"/>
  </si>
  <si>
    <t>(단위: 원)</t>
    <phoneticPr fontId="3" type="noConversion"/>
  </si>
  <si>
    <t>과목</t>
    <phoneticPr fontId="2" type="noConversion"/>
  </si>
  <si>
    <t>구분</t>
    <phoneticPr fontId="9" type="noConversion"/>
  </si>
  <si>
    <t>보조금</t>
    <phoneticPr fontId="9" type="noConversion"/>
  </si>
  <si>
    <t>시설부담</t>
    <phoneticPr fontId="9" type="noConversion"/>
  </si>
  <si>
    <t>후원금</t>
    <phoneticPr fontId="9" type="noConversion"/>
  </si>
  <si>
    <t>계</t>
    <phoneticPr fontId="9" type="noConversion"/>
  </si>
  <si>
    <t>관</t>
  </si>
  <si>
    <t>항</t>
  </si>
  <si>
    <t>목</t>
    <phoneticPr fontId="9" type="noConversion"/>
  </si>
  <si>
    <t>사업
수입</t>
    <phoneticPr fontId="9" type="noConversion"/>
  </si>
  <si>
    <t>본인부담금 수입</t>
    <phoneticPr fontId="3" type="noConversion"/>
  </si>
  <si>
    <t>예산</t>
    <phoneticPr fontId="9" type="noConversion"/>
  </si>
  <si>
    <t>결산</t>
    <phoneticPr fontId="9" type="noConversion"/>
  </si>
  <si>
    <t>증감</t>
    <phoneticPr fontId="9" type="noConversion"/>
  </si>
  <si>
    <t>식재료비 수입</t>
    <phoneticPr fontId="3" type="noConversion"/>
  </si>
  <si>
    <t>특별간식비</t>
    <phoneticPr fontId="3" type="noConversion"/>
  </si>
  <si>
    <t>장기요양급여수입</t>
    <phoneticPr fontId="9" type="noConversion"/>
  </si>
  <si>
    <t>``</t>
    <phoneticPr fontId="2" type="noConversion"/>
  </si>
  <si>
    <t>후원금
수입</t>
    <phoneticPr fontId="9" type="noConversion"/>
  </si>
  <si>
    <t>지정
후원금</t>
    <phoneticPr fontId="9" type="noConversion"/>
  </si>
  <si>
    <t>비지정
후원금</t>
    <phoneticPr fontId="9" type="noConversion"/>
  </si>
  <si>
    <t>전입금</t>
    <phoneticPr fontId="9" type="noConversion"/>
  </si>
  <si>
    <t>법인전입금</t>
    <phoneticPr fontId="3" type="noConversion"/>
  </si>
  <si>
    <t>잡수입</t>
    <phoneticPr fontId="9" type="noConversion"/>
  </si>
  <si>
    <t>기타예금이자수입</t>
    <phoneticPr fontId="9" type="noConversion"/>
  </si>
  <si>
    <t>직원식대</t>
    <phoneticPr fontId="9" type="noConversion"/>
  </si>
  <si>
    <t>이월금</t>
    <phoneticPr fontId="9" type="noConversion"/>
  </si>
  <si>
    <t>법인전입금
이월금</t>
    <phoneticPr fontId="9" type="noConversion"/>
  </si>
  <si>
    <t>사업수입
이월금</t>
    <phoneticPr fontId="9" type="noConversion"/>
  </si>
  <si>
    <t>총계</t>
    <phoneticPr fontId="9" type="noConversion"/>
  </si>
  <si>
    <t>2) 세출결산서</t>
    <phoneticPr fontId="3" type="noConversion"/>
  </si>
  <si>
    <t>사무비</t>
    <phoneticPr fontId="9" type="noConversion"/>
  </si>
  <si>
    <t>인건비</t>
    <phoneticPr fontId="3" type="noConversion"/>
  </si>
  <si>
    <t>급여</t>
    <phoneticPr fontId="3" type="noConversion"/>
  </si>
  <si>
    <t>제수당</t>
    <phoneticPr fontId="3" type="noConversion"/>
  </si>
  <si>
    <t>일용잡금</t>
    <phoneticPr fontId="3" type="noConversion"/>
  </si>
  <si>
    <t>퇴직금
및
퇴직적립금</t>
    <phoneticPr fontId="3" type="noConversion"/>
  </si>
  <si>
    <t>사회보험
부담금</t>
    <phoneticPr fontId="3" type="noConversion"/>
  </si>
  <si>
    <t>기타후생
경비</t>
    <phoneticPr fontId="3" type="noConversion"/>
  </si>
  <si>
    <t>소계</t>
    <phoneticPr fontId="3" type="noConversion"/>
  </si>
  <si>
    <t>업무
추진비</t>
    <phoneticPr fontId="3" type="noConversion"/>
  </si>
  <si>
    <t>기관운영비</t>
    <phoneticPr fontId="3" type="noConversion"/>
  </si>
  <si>
    <t xml:space="preserve"> </t>
    <phoneticPr fontId="9" type="noConversion"/>
  </si>
  <si>
    <t>회의비</t>
    <phoneticPr fontId="3" type="noConversion"/>
  </si>
  <si>
    <t xml:space="preserve"> 운영비</t>
    <phoneticPr fontId="9" type="noConversion"/>
  </si>
  <si>
    <t>여비</t>
    <phoneticPr fontId="3" type="noConversion"/>
  </si>
  <si>
    <t>수용비
및 
수수료</t>
    <phoneticPr fontId="3" type="noConversion"/>
  </si>
  <si>
    <t>공공요금</t>
    <phoneticPr fontId="3" type="noConversion"/>
  </si>
  <si>
    <t>제세공과금</t>
    <phoneticPr fontId="3" type="noConversion"/>
  </si>
  <si>
    <t>차량비</t>
    <phoneticPr fontId="3" type="noConversion"/>
  </si>
  <si>
    <t>기타운영비</t>
    <phoneticPr fontId="3" type="noConversion"/>
  </si>
  <si>
    <t>계</t>
    <phoneticPr fontId="3" type="noConversion"/>
  </si>
  <si>
    <t>사업비</t>
    <phoneticPr fontId="3" type="noConversion"/>
  </si>
  <si>
    <t>운영비</t>
    <phoneticPr fontId="3" type="noConversion"/>
  </si>
  <si>
    <t>생계비</t>
    <phoneticPr fontId="3" type="noConversion"/>
  </si>
  <si>
    <t>수용기관
경비</t>
    <phoneticPr fontId="3" type="noConversion"/>
  </si>
  <si>
    <t>특별급식비</t>
    <phoneticPr fontId="3" type="noConversion"/>
  </si>
  <si>
    <t>의료비</t>
    <phoneticPr fontId="3" type="noConversion"/>
  </si>
  <si>
    <t>일반
사업비</t>
    <phoneticPr fontId="3" type="noConversion"/>
  </si>
  <si>
    <t>복지사업비</t>
    <phoneticPr fontId="3" type="noConversion"/>
  </si>
  <si>
    <t>직원교육 및 
연수</t>
    <phoneticPr fontId="2" type="noConversion"/>
  </si>
  <si>
    <t>소계</t>
    <phoneticPr fontId="2" type="noConversion"/>
  </si>
  <si>
    <t>기타사업비</t>
    <phoneticPr fontId="2" type="noConversion"/>
  </si>
  <si>
    <t>홍보계몽 사업비</t>
    <phoneticPr fontId="2" type="noConversion"/>
  </si>
  <si>
    <t>자원봉사관리사업비</t>
    <phoneticPr fontId="2" type="noConversion"/>
  </si>
  <si>
    <t>재산조성비</t>
    <phoneticPr fontId="3" type="noConversion"/>
  </si>
  <si>
    <t>시설비</t>
    <phoneticPr fontId="3" type="noConversion"/>
  </si>
  <si>
    <t>자산취득비</t>
    <phoneticPr fontId="3" type="noConversion"/>
  </si>
  <si>
    <t>잡지출</t>
    <phoneticPr fontId="3" type="noConversion"/>
  </si>
  <si>
    <t xml:space="preserve">예비비
</t>
    <phoneticPr fontId="9" type="noConversion"/>
  </si>
  <si>
    <t>예비비</t>
    <phoneticPr fontId="2" type="noConversion"/>
  </si>
  <si>
    <t>예비비</t>
    <phoneticPr fontId="3" type="noConversion"/>
  </si>
  <si>
    <t>증감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</si>
</sst>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1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0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 wrapText="1"/>
    </xf>
    <xf numFmtId="3" fontId="8" fillId="0" borderId="10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41" fontId="11" fillId="0" borderId="12" xfId="1" applyFont="1" applyBorder="1" applyAlignment="1">
      <alignment vertical="center"/>
    </xf>
    <xf numFmtId="41" fontId="11" fillId="0" borderId="12" xfId="1" applyFont="1" applyBorder="1" applyAlignment="1">
      <alignment vertical="center" wrapText="1"/>
    </xf>
    <xf numFmtId="41" fontId="11" fillId="0" borderId="13" xfId="1" applyFont="1" applyBorder="1" applyAlignment="1">
      <alignment vertical="center" wrapText="1"/>
    </xf>
    <xf numFmtId="41" fontId="11" fillId="0" borderId="14" xfId="1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41" fontId="11" fillId="0" borderId="13" xfId="1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41" fontId="11" fillId="0" borderId="9" xfId="1" applyFont="1" applyBorder="1" applyAlignment="1">
      <alignment vertical="center"/>
    </xf>
    <xf numFmtId="41" fontId="11" fillId="0" borderId="9" xfId="1" applyFont="1" applyBorder="1" applyAlignment="1">
      <alignment vertical="center" wrapText="1"/>
    </xf>
    <xf numFmtId="41" fontId="11" fillId="0" borderId="10" xfId="1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1" fontId="11" fillId="2" borderId="12" xfId="1" applyFont="1" applyFill="1" applyBorder="1" applyAlignment="1">
      <alignment vertical="center"/>
    </xf>
    <xf numFmtId="41" fontId="11" fillId="2" borderId="14" xfId="1" applyFont="1" applyFill="1" applyBorder="1" applyAlignment="1">
      <alignment vertical="center"/>
    </xf>
    <xf numFmtId="0" fontId="0" fillId="0" borderId="18" xfId="0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1" fontId="11" fillId="0" borderId="12" xfId="1" applyNumberFormat="1" applyFont="1" applyBorder="1" applyAlignment="1">
      <alignment vertical="center"/>
    </xf>
    <xf numFmtId="41" fontId="11" fillId="2" borderId="12" xfId="1" applyNumberFormat="1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41" fontId="12" fillId="3" borderId="26" xfId="1" applyFont="1" applyFill="1" applyBorder="1" applyAlignment="1">
      <alignment vertical="center"/>
    </xf>
    <xf numFmtId="41" fontId="12" fillId="3" borderId="27" xfId="1" applyFont="1" applyFill="1" applyBorder="1" applyAlignment="1">
      <alignment vertical="center"/>
    </xf>
    <xf numFmtId="0" fontId="12" fillId="3" borderId="12" xfId="0" applyFont="1" applyFill="1" applyBorder="1" applyAlignment="1">
      <alignment horizontal="center" vertical="center"/>
    </xf>
    <xf numFmtId="41" fontId="12" fillId="3" borderId="12" xfId="1" applyFont="1" applyFill="1" applyBorder="1" applyAlignment="1">
      <alignment vertical="center"/>
    </xf>
    <xf numFmtId="41" fontId="12" fillId="3" borderId="14" xfId="1" applyFont="1" applyFill="1" applyBorder="1" applyAlignment="1">
      <alignment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41" fontId="12" fillId="3" borderId="28" xfId="1" applyFont="1" applyFill="1" applyBorder="1" applyAlignment="1">
      <alignment vertical="center"/>
    </xf>
    <xf numFmtId="41" fontId="12" fillId="3" borderId="29" xfId="1" applyFont="1" applyFill="1" applyBorder="1" applyAlignment="1">
      <alignment vertical="center"/>
    </xf>
    <xf numFmtId="0" fontId="11" fillId="0" borderId="30" xfId="1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0" fillId="0" borderId="31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>
      <alignment horizontal="center" vertical="center"/>
    </xf>
    <xf numFmtId="41" fontId="11" fillId="0" borderId="31" xfId="1" applyFont="1" applyFill="1" applyBorder="1" applyAlignment="1">
      <alignment vertical="center"/>
    </xf>
    <xf numFmtId="41" fontId="11" fillId="0" borderId="31" xfId="1" applyFont="1" applyFill="1" applyBorder="1" applyAlignment="1">
      <alignment vertical="center" wrapText="1"/>
    </xf>
    <xf numFmtId="41" fontId="11" fillId="0" borderId="32" xfId="1" applyFont="1" applyFill="1" applyBorder="1" applyAlignment="1">
      <alignment vertical="center"/>
    </xf>
    <xf numFmtId="0" fontId="11" fillId="0" borderId="15" xfId="1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/>
    </xf>
    <xf numFmtId="41" fontId="11" fillId="0" borderId="12" xfId="1" applyFont="1" applyFill="1" applyBorder="1" applyAlignment="1">
      <alignment vertical="center"/>
    </xf>
    <xf numFmtId="41" fontId="11" fillId="0" borderId="12" xfId="1" applyFont="1" applyFill="1" applyBorder="1" applyAlignment="1">
      <alignment vertical="center" wrapText="1"/>
    </xf>
    <xf numFmtId="41" fontId="11" fillId="0" borderId="14" xfId="1" applyFont="1" applyFill="1" applyBorder="1" applyAlignment="1">
      <alignment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15" xfId="1" applyNumberFormat="1" applyFont="1" applyFill="1" applyBorder="1" applyAlignment="1">
      <alignment vertical="center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4" borderId="12" xfId="0" applyNumberFormat="1" applyFont="1" applyFill="1" applyBorder="1" applyAlignment="1">
      <alignment horizontal="center" vertical="center"/>
    </xf>
    <xf numFmtId="0" fontId="10" fillId="4" borderId="12" xfId="0" applyNumberFormat="1" applyFont="1" applyFill="1" applyBorder="1" applyAlignment="1">
      <alignment horizontal="center" vertical="center"/>
    </xf>
    <xf numFmtId="41" fontId="11" fillId="4" borderId="12" xfId="1" applyFont="1" applyFill="1" applyBorder="1" applyAlignment="1">
      <alignment vertical="center"/>
    </xf>
    <xf numFmtId="41" fontId="11" fillId="4" borderId="14" xfId="1" applyFont="1" applyFill="1" applyBorder="1" applyAlignment="1">
      <alignment vertical="center"/>
    </xf>
    <xf numFmtId="0" fontId="11" fillId="0" borderId="19" xfId="0" applyNumberFormat="1" applyFont="1" applyFill="1" applyBorder="1" applyAlignment="1">
      <alignment vertical="center"/>
    </xf>
    <xf numFmtId="0" fontId="11" fillId="4" borderId="12" xfId="0" applyNumberFormat="1" applyFont="1" applyFill="1" applyBorder="1" applyAlignment="1">
      <alignment horizontal="center" vertical="center"/>
    </xf>
    <xf numFmtId="0" fontId="11" fillId="0" borderId="7" xfId="1" applyNumberFormat="1" applyFont="1" applyFill="1" applyBorder="1" applyAlignment="1">
      <alignment horizontal="center" vertical="center" wrapText="1"/>
    </xf>
    <xf numFmtId="0" fontId="11" fillId="0" borderId="19" xfId="1" applyNumberFormat="1" applyFont="1" applyFill="1" applyBorder="1" applyAlignment="1">
      <alignment horizontal="center" vertical="center" wrapText="1"/>
    </xf>
    <xf numFmtId="0" fontId="11" fillId="0" borderId="15" xfId="1" applyNumberFormat="1" applyFont="1" applyBorder="1" applyAlignment="1">
      <alignment vertical="center"/>
    </xf>
    <xf numFmtId="0" fontId="11" fillId="0" borderId="19" xfId="1" applyNumberFormat="1" applyFont="1" applyFill="1" applyBorder="1" applyAlignment="1">
      <alignment horizontal="center" vertical="top" wrapText="1"/>
    </xf>
    <xf numFmtId="41" fontId="11" fillId="4" borderId="12" xfId="1" applyFont="1" applyFill="1" applyBorder="1" applyAlignment="1">
      <alignment vertical="center" wrapText="1"/>
    </xf>
    <xf numFmtId="0" fontId="11" fillId="0" borderId="9" xfId="1" applyNumberFormat="1" applyFont="1" applyFill="1" applyBorder="1" applyAlignment="1">
      <alignment horizontal="center" vertical="top" wrapText="1"/>
    </xf>
    <xf numFmtId="0" fontId="11" fillId="0" borderId="7" xfId="0" applyNumberFormat="1" applyFont="1" applyFill="1" applyBorder="1" applyAlignment="1">
      <alignment vertical="center"/>
    </xf>
    <xf numFmtId="0" fontId="11" fillId="0" borderId="16" xfId="1" applyNumberFormat="1" applyFont="1" applyBorder="1" applyAlignment="1">
      <alignment vertical="center"/>
    </xf>
    <xf numFmtId="0" fontId="11" fillId="0" borderId="9" xfId="0" applyNumberFormat="1" applyFont="1" applyFill="1" applyBorder="1" applyAlignment="1">
      <alignment vertical="center"/>
    </xf>
    <xf numFmtId="0" fontId="11" fillId="0" borderId="0" xfId="1" applyNumberFormat="1" applyFont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41" fontId="11" fillId="0" borderId="0" xfId="1" applyFont="1" applyFill="1" applyBorder="1" applyAlignment="1">
      <alignment vertical="center"/>
    </xf>
    <xf numFmtId="41" fontId="11" fillId="0" borderId="0" xfId="1" applyFont="1" applyFill="1" applyBorder="1" applyAlignment="1">
      <alignment vertical="center" wrapText="1"/>
    </xf>
    <xf numFmtId="0" fontId="11" fillId="0" borderId="6" xfId="1" applyNumberFormat="1" applyFont="1" applyBorder="1" applyAlignment="1">
      <alignment vertical="center"/>
    </xf>
    <xf numFmtId="0" fontId="11" fillId="4" borderId="7" xfId="0" applyNumberFormat="1" applyFont="1" applyFill="1" applyBorder="1" applyAlignment="1">
      <alignment vertical="center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/>
    </xf>
    <xf numFmtId="0" fontId="11" fillId="4" borderId="19" xfId="0" applyNumberFormat="1" applyFont="1" applyFill="1" applyBorder="1" applyAlignment="1">
      <alignment vertical="center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22" xfId="0" applyNumberFormat="1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/>
    </xf>
    <xf numFmtId="0" fontId="11" fillId="4" borderId="20" xfId="0" applyNumberFormat="1" applyFont="1" applyFill="1" applyBorder="1" applyAlignment="1">
      <alignment horizontal="center" vertical="center"/>
    </xf>
    <xf numFmtId="0" fontId="10" fillId="4" borderId="11" xfId="0" applyNumberFormat="1" applyFont="1" applyFill="1" applyBorder="1" applyAlignment="1">
      <alignment horizontal="center" vertical="center"/>
    </xf>
    <xf numFmtId="0" fontId="11" fillId="4" borderId="21" xfId="0" applyNumberFormat="1" applyFont="1" applyFill="1" applyBorder="1" applyAlignment="1">
      <alignment horizontal="center" vertical="center"/>
    </xf>
    <xf numFmtId="0" fontId="11" fillId="4" borderId="22" xfId="0" applyNumberFormat="1" applyFont="1" applyFill="1" applyBorder="1" applyAlignment="1">
      <alignment horizontal="center" vertical="center"/>
    </xf>
    <xf numFmtId="0" fontId="11" fillId="4" borderId="9" xfId="0" applyNumberFormat="1" applyFont="1" applyFill="1" applyBorder="1" applyAlignment="1">
      <alignment vertical="center"/>
    </xf>
    <xf numFmtId="0" fontId="11" fillId="4" borderId="23" xfId="0" applyNumberFormat="1" applyFont="1" applyFill="1" applyBorder="1" applyAlignment="1">
      <alignment horizontal="center" vertical="center"/>
    </xf>
    <xf numFmtId="0" fontId="11" fillId="4" borderId="17" xfId="0" applyNumberFormat="1" applyFont="1" applyFill="1" applyBorder="1" applyAlignment="1">
      <alignment horizontal="center" vertical="center"/>
    </xf>
    <xf numFmtId="0" fontId="11" fillId="4" borderId="7" xfId="0" applyNumberFormat="1" applyFont="1" applyFill="1" applyBorder="1" applyAlignment="1">
      <alignment horizontal="center" vertical="center"/>
    </xf>
    <xf numFmtId="41" fontId="11" fillId="4" borderId="7" xfId="1" applyFont="1" applyFill="1" applyBorder="1" applyAlignment="1">
      <alignment vertical="center"/>
    </xf>
    <xf numFmtId="41" fontId="11" fillId="4" borderId="33" xfId="1" applyFont="1" applyFill="1" applyBorder="1" applyAlignment="1">
      <alignment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24" xfId="0" applyNumberFormat="1" applyFont="1" applyFill="1" applyBorder="1" applyAlignment="1">
      <alignment horizontal="center" vertical="center"/>
    </xf>
    <xf numFmtId="0" fontId="11" fillId="2" borderId="20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41" fontId="11" fillId="2" borderId="12" xfId="1" applyFont="1" applyFill="1" applyBorder="1" applyAlignment="1">
      <alignment vertical="center" wrapText="1"/>
    </xf>
    <xf numFmtId="0" fontId="11" fillId="2" borderId="21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22" xfId="0" applyNumberFormat="1" applyFont="1" applyFill="1" applyBorder="1" applyAlignment="1">
      <alignment horizontal="center" vertical="center"/>
    </xf>
    <xf numFmtId="0" fontId="11" fillId="2" borderId="23" xfId="0" applyNumberFormat="1" applyFont="1" applyFill="1" applyBorder="1" applyAlignment="1">
      <alignment horizontal="center" vertical="center"/>
    </xf>
    <xf numFmtId="0" fontId="11" fillId="2" borderId="25" xfId="0" applyNumberFormat="1" applyFont="1" applyFill="1" applyBorder="1" applyAlignment="1">
      <alignment horizontal="center" vertical="center"/>
    </xf>
    <xf numFmtId="0" fontId="11" fillId="2" borderId="17" xfId="0" applyNumberFormat="1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/>
    </xf>
    <xf numFmtId="41" fontId="11" fillId="0" borderId="9" xfId="1" applyFont="1" applyFill="1" applyBorder="1" applyAlignment="1">
      <alignment vertical="center"/>
    </xf>
    <xf numFmtId="41" fontId="11" fillId="0" borderId="9" xfId="1" applyFont="1" applyFill="1" applyBorder="1" applyAlignment="1">
      <alignment vertical="center" wrapText="1"/>
    </xf>
    <xf numFmtId="41" fontId="11" fillId="0" borderId="10" xfId="1" applyFont="1" applyFill="1" applyBorder="1" applyAlignment="1">
      <alignment vertical="center"/>
    </xf>
    <xf numFmtId="0" fontId="11" fillId="0" borderId="15" xfId="1" applyNumberFormat="1" applyFont="1" applyBorder="1" applyAlignment="1">
      <alignment horizontal="center" vertical="center" wrapText="1"/>
    </xf>
    <xf numFmtId="0" fontId="11" fillId="0" borderId="19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22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1" fillId="0" borderId="15" xfId="1" applyNumberFormat="1" applyFont="1" applyBorder="1" applyAlignment="1">
      <alignment vertical="center" wrapText="1"/>
    </xf>
    <xf numFmtId="0" fontId="11" fillId="0" borderId="7" xfId="0" applyNumberFormat="1" applyFont="1" applyFill="1" applyBorder="1" applyAlignment="1">
      <alignment horizontal="center" vertical="center"/>
    </xf>
    <xf numFmtId="41" fontId="11" fillId="0" borderId="7" xfId="1" applyFont="1" applyFill="1" applyBorder="1" applyAlignment="1">
      <alignment vertical="center" wrapText="1"/>
    </xf>
    <xf numFmtId="0" fontId="11" fillId="0" borderId="19" xfId="0" applyNumberFormat="1" applyFont="1" applyBorder="1" applyAlignment="1">
      <alignment vertical="center"/>
    </xf>
    <xf numFmtId="0" fontId="11" fillId="0" borderId="9" xfId="0" applyNumberFormat="1" applyFont="1" applyBorder="1" applyAlignment="1">
      <alignment vertical="center"/>
    </xf>
    <xf numFmtId="0" fontId="11" fillId="0" borderId="7" xfId="1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/>
    </xf>
    <xf numFmtId="0" fontId="11" fillId="0" borderId="19" xfId="1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 wrapText="1"/>
    </xf>
    <xf numFmtId="0" fontId="11" fillId="0" borderId="9" xfId="1" applyNumberFormat="1" applyFont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left" vertical="center"/>
    </xf>
    <xf numFmtId="0" fontId="11" fillId="4" borderId="24" xfId="0" applyNumberFormat="1" applyFont="1" applyFill="1" applyBorder="1" applyAlignment="1">
      <alignment horizontal="left" vertical="center"/>
    </xf>
    <xf numFmtId="0" fontId="11" fillId="4" borderId="20" xfId="0" applyNumberFormat="1" applyFont="1" applyFill="1" applyBorder="1" applyAlignment="1">
      <alignment horizontal="left" vertical="center"/>
    </xf>
    <xf numFmtId="0" fontId="11" fillId="4" borderId="21" xfId="0" applyNumberFormat="1" applyFont="1" applyFill="1" applyBorder="1" applyAlignment="1">
      <alignment horizontal="left" vertical="center"/>
    </xf>
    <xf numFmtId="0" fontId="11" fillId="4" borderId="0" xfId="0" applyNumberFormat="1" applyFont="1" applyFill="1" applyBorder="1" applyAlignment="1">
      <alignment horizontal="left" vertical="center"/>
    </xf>
    <xf numFmtId="0" fontId="11" fillId="4" borderId="22" xfId="0" applyNumberFormat="1" applyFont="1" applyFill="1" applyBorder="1" applyAlignment="1">
      <alignment horizontal="left" vertical="center"/>
    </xf>
    <xf numFmtId="0" fontId="10" fillId="4" borderId="9" xfId="0" applyNumberFormat="1" applyFont="1" applyFill="1" applyBorder="1" applyAlignment="1">
      <alignment horizontal="center" vertical="center"/>
    </xf>
    <xf numFmtId="41" fontId="11" fillId="4" borderId="9" xfId="1" applyFont="1" applyFill="1" applyBorder="1" applyAlignment="1">
      <alignment vertical="center"/>
    </xf>
    <xf numFmtId="41" fontId="11" fillId="4" borderId="9" xfId="1" applyFont="1" applyFill="1" applyBorder="1" applyAlignment="1">
      <alignment vertical="center" wrapText="1"/>
    </xf>
    <xf numFmtId="41" fontId="11" fillId="4" borderId="10" xfId="1" applyFont="1" applyFill="1" applyBorder="1" applyAlignment="1">
      <alignment vertical="center"/>
    </xf>
    <xf numFmtId="0" fontId="11" fillId="0" borderId="15" xfId="1" applyNumberFormat="1" applyFont="1" applyBorder="1" applyAlignment="1">
      <alignment horizontal="center" vertical="center"/>
    </xf>
    <xf numFmtId="0" fontId="11" fillId="4" borderId="7" xfId="0" applyNumberFormat="1" applyFont="1" applyFill="1" applyBorder="1" applyAlignment="1">
      <alignment horizontal="center" vertical="center"/>
    </xf>
    <xf numFmtId="0" fontId="11" fillId="4" borderId="19" xfId="0" applyNumberFormat="1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41" fontId="12" fillId="3" borderId="36" xfId="1" applyFont="1" applyFill="1" applyBorder="1" applyAlignment="1">
      <alignment vertical="center"/>
    </xf>
    <xf numFmtId="41" fontId="12" fillId="3" borderId="37" xfId="1" applyFont="1" applyFill="1" applyBorder="1" applyAlignment="1">
      <alignment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view="pageBreakPreview" zoomScale="90" zoomScaleNormal="100" zoomScaleSheetLayoutView="90" workbookViewId="0">
      <selection activeCell="N20" sqref="N20"/>
    </sheetView>
  </sheetViews>
  <sheetFormatPr defaultRowHeight="16.5"/>
  <cols>
    <col min="1" max="3" width="8.625" customWidth="1"/>
    <col min="4" max="4" width="7.125" customWidth="1"/>
    <col min="5" max="5" width="8.625" customWidth="1"/>
    <col min="6" max="6" width="11.625" customWidth="1"/>
    <col min="7" max="7" width="13.125" customWidth="1"/>
    <col min="8" max="8" width="11.375" customWidth="1"/>
    <col min="9" max="9" width="13.625" customWidth="1"/>
  </cols>
  <sheetData>
    <row r="1" spans="1:11" s="6" customFormat="1" ht="24.95" customHeight="1" thickBot="1">
      <c r="A1" s="1" t="s">
        <v>0</v>
      </c>
      <c r="B1" s="1"/>
      <c r="C1" s="1"/>
      <c r="D1" s="1"/>
      <c r="E1" s="2"/>
      <c r="F1" s="3"/>
      <c r="G1" s="4"/>
      <c r="H1" s="4"/>
      <c r="I1" s="5" t="s">
        <v>1</v>
      </c>
      <c r="K1" s="7"/>
    </row>
    <row r="2" spans="1:11" ht="24.95" customHeight="1">
      <c r="A2" s="8" t="s">
        <v>2</v>
      </c>
      <c r="B2" s="9"/>
      <c r="C2" s="9"/>
      <c r="D2" s="9"/>
      <c r="E2" s="10" t="s">
        <v>3</v>
      </c>
      <c r="F2" s="11" t="s">
        <v>4</v>
      </c>
      <c r="G2" s="12" t="s">
        <v>5</v>
      </c>
      <c r="H2" s="13" t="s">
        <v>6</v>
      </c>
      <c r="I2" s="14" t="s">
        <v>7</v>
      </c>
    </row>
    <row r="3" spans="1:11" ht="24.95" customHeight="1">
      <c r="A3" s="15" t="s">
        <v>8</v>
      </c>
      <c r="B3" s="16" t="s">
        <v>9</v>
      </c>
      <c r="C3" s="17" t="s">
        <v>10</v>
      </c>
      <c r="D3" s="18"/>
      <c r="E3" s="19"/>
      <c r="F3" s="20"/>
      <c r="G3" s="21"/>
      <c r="H3" s="22"/>
      <c r="I3" s="23"/>
    </row>
    <row r="4" spans="1:11" ht="16.5" customHeight="1">
      <c r="A4" s="24" t="s">
        <v>11</v>
      </c>
      <c r="B4" s="25" t="s">
        <v>11</v>
      </c>
      <c r="C4" s="26" t="s">
        <v>12</v>
      </c>
      <c r="D4" s="26"/>
      <c r="E4" s="27" t="s">
        <v>13</v>
      </c>
      <c r="F4" s="28">
        <v>0</v>
      </c>
      <c r="G4" s="29">
        <v>3121560</v>
      </c>
      <c r="H4" s="30">
        <v>0</v>
      </c>
      <c r="I4" s="31">
        <f t="shared" ref="I4:I62" si="0">F4+G4+H4</f>
        <v>3121560</v>
      </c>
    </row>
    <row r="5" spans="1:11">
      <c r="A5" s="32"/>
      <c r="B5" s="33"/>
      <c r="C5" s="26"/>
      <c r="D5" s="26"/>
      <c r="E5" s="27" t="s">
        <v>14</v>
      </c>
      <c r="F5" s="28">
        <v>0</v>
      </c>
      <c r="G5" s="29">
        <v>3328030</v>
      </c>
      <c r="H5" s="30">
        <v>0</v>
      </c>
      <c r="I5" s="31">
        <f t="shared" si="0"/>
        <v>3328030</v>
      </c>
    </row>
    <row r="6" spans="1:11">
      <c r="A6" s="34"/>
      <c r="B6" s="33"/>
      <c r="C6" s="26"/>
      <c r="D6" s="26"/>
      <c r="E6" s="35" t="s">
        <v>15</v>
      </c>
      <c r="F6" s="28">
        <v>0</v>
      </c>
      <c r="G6" s="28">
        <f>G4-G5</f>
        <v>-206470</v>
      </c>
      <c r="H6" s="36">
        <v>0</v>
      </c>
      <c r="I6" s="31">
        <f t="shared" si="0"/>
        <v>-206470</v>
      </c>
    </row>
    <row r="7" spans="1:11" ht="16.5" customHeight="1">
      <c r="A7" s="24" t="s">
        <v>11</v>
      </c>
      <c r="B7" s="25" t="s">
        <v>11</v>
      </c>
      <c r="C7" s="26" t="s">
        <v>16</v>
      </c>
      <c r="D7" s="26"/>
      <c r="E7" s="27" t="s">
        <v>13</v>
      </c>
      <c r="F7" s="28">
        <v>0</v>
      </c>
      <c r="G7" s="29">
        <v>1457480</v>
      </c>
      <c r="H7" s="30">
        <v>0</v>
      </c>
      <c r="I7" s="31">
        <f t="shared" si="0"/>
        <v>1457480</v>
      </c>
    </row>
    <row r="8" spans="1:11">
      <c r="A8" s="32"/>
      <c r="B8" s="33"/>
      <c r="C8" s="26"/>
      <c r="D8" s="26"/>
      <c r="E8" s="27" t="s">
        <v>14</v>
      </c>
      <c r="F8" s="28">
        <v>0</v>
      </c>
      <c r="G8" s="29">
        <v>1530100</v>
      </c>
      <c r="H8" s="30">
        <v>0</v>
      </c>
      <c r="I8" s="31">
        <f t="shared" si="0"/>
        <v>1530100</v>
      </c>
    </row>
    <row r="9" spans="1:11">
      <c r="A9" s="34"/>
      <c r="B9" s="33"/>
      <c r="C9" s="26"/>
      <c r="D9" s="26"/>
      <c r="E9" s="35" t="s">
        <v>15</v>
      </c>
      <c r="F9" s="28">
        <v>0</v>
      </c>
      <c r="G9" s="28">
        <f>G7-G8</f>
        <v>-72620</v>
      </c>
      <c r="H9" s="36">
        <v>0</v>
      </c>
      <c r="I9" s="31">
        <f t="shared" si="0"/>
        <v>-72620</v>
      </c>
    </row>
    <row r="10" spans="1:11" ht="16.5" customHeight="1">
      <c r="A10" s="24" t="s">
        <v>11</v>
      </c>
      <c r="B10" s="37" t="s">
        <v>11</v>
      </c>
      <c r="C10" s="38" t="s">
        <v>17</v>
      </c>
      <c r="D10" s="38"/>
      <c r="E10" s="39" t="s">
        <v>13</v>
      </c>
      <c r="F10" s="40">
        <v>0</v>
      </c>
      <c r="G10" s="41">
        <v>187480</v>
      </c>
      <c r="H10" s="41">
        <v>0</v>
      </c>
      <c r="I10" s="42">
        <f t="shared" si="0"/>
        <v>187480</v>
      </c>
    </row>
    <row r="11" spans="1:11">
      <c r="A11" s="32"/>
      <c r="B11" s="33"/>
      <c r="C11" s="26"/>
      <c r="D11" s="26"/>
      <c r="E11" s="27" t="s">
        <v>14</v>
      </c>
      <c r="F11" s="28">
        <v>0</v>
      </c>
      <c r="G11" s="29">
        <v>197400</v>
      </c>
      <c r="H11" s="29">
        <v>0</v>
      </c>
      <c r="I11" s="31">
        <f t="shared" si="0"/>
        <v>197400</v>
      </c>
    </row>
    <row r="12" spans="1:11">
      <c r="A12" s="34"/>
      <c r="B12" s="33"/>
      <c r="C12" s="26"/>
      <c r="D12" s="26"/>
      <c r="E12" s="35" t="s">
        <v>15</v>
      </c>
      <c r="F12" s="28">
        <v>0</v>
      </c>
      <c r="G12" s="28">
        <f>G10-G11</f>
        <v>-9920</v>
      </c>
      <c r="H12" s="28">
        <v>0</v>
      </c>
      <c r="I12" s="31">
        <f t="shared" si="0"/>
        <v>-9920</v>
      </c>
    </row>
    <row r="13" spans="1:11">
      <c r="A13" s="34"/>
      <c r="B13" s="43" t="s">
        <v>7</v>
      </c>
      <c r="C13" s="43"/>
      <c r="D13" s="43"/>
      <c r="E13" s="44" t="s">
        <v>13</v>
      </c>
      <c r="F13" s="45">
        <v>0</v>
      </c>
      <c r="G13" s="45">
        <f>G4+G7+G10</f>
        <v>4766520</v>
      </c>
      <c r="H13" s="45">
        <v>0</v>
      </c>
      <c r="I13" s="46">
        <f t="shared" si="0"/>
        <v>4766520</v>
      </c>
    </row>
    <row r="14" spans="1:11">
      <c r="A14" s="47"/>
      <c r="B14" s="43"/>
      <c r="C14" s="43"/>
      <c r="D14" s="43"/>
      <c r="E14" s="44" t="s">
        <v>14</v>
      </c>
      <c r="F14" s="45">
        <v>0</v>
      </c>
      <c r="G14" s="45">
        <f>G5+G8+G11</f>
        <v>5055530</v>
      </c>
      <c r="H14" s="45">
        <v>0</v>
      </c>
      <c r="I14" s="46">
        <f t="shared" si="0"/>
        <v>5055530</v>
      </c>
    </row>
    <row r="15" spans="1:11">
      <c r="A15" s="47"/>
      <c r="B15" s="43"/>
      <c r="C15" s="43"/>
      <c r="D15" s="43"/>
      <c r="E15" s="48" t="s">
        <v>15</v>
      </c>
      <c r="F15" s="45">
        <v>0</v>
      </c>
      <c r="G15" s="45">
        <f>G13-G14</f>
        <v>-289010</v>
      </c>
      <c r="H15" s="45">
        <v>0</v>
      </c>
      <c r="I15" s="46">
        <f t="shared" si="0"/>
        <v>-289010</v>
      </c>
    </row>
    <row r="16" spans="1:11">
      <c r="A16" s="49" t="s">
        <v>18</v>
      </c>
      <c r="B16" s="26" t="s">
        <v>18</v>
      </c>
      <c r="C16" s="26" t="s">
        <v>18</v>
      </c>
      <c r="D16" s="26"/>
      <c r="E16" s="27" t="s">
        <v>13</v>
      </c>
      <c r="F16" s="29">
        <v>0</v>
      </c>
      <c r="G16" s="29">
        <v>25048960</v>
      </c>
      <c r="H16" s="29">
        <v>0</v>
      </c>
      <c r="I16" s="31">
        <f t="shared" si="0"/>
        <v>25048960</v>
      </c>
    </row>
    <row r="17" spans="1:12">
      <c r="A17" s="47"/>
      <c r="B17" s="50"/>
      <c r="C17" s="26"/>
      <c r="D17" s="26"/>
      <c r="E17" s="27" t="s">
        <v>14</v>
      </c>
      <c r="F17" s="29">
        <v>0</v>
      </c>
      <c r="G17" s="29">
        <v>28144070</v>
      </c>
      <c r="H17" s="29">
        <v>0</v>
      </c>
      <c r="I17" s="31">
        <f t="shared" si="0"/>
        <v>28144070</v>
      </c>
    </row>
    <row r="18" spans="1:12">
      <c r="A18" s="47"/>
      <c r="B18" s="50"/>
      <c r="C18" s="26"/>
      <c r="D18" s="26"/>
      <c r="E18" s="35" t="s">
        <v>15</v>
      </c>
      <c r="F18" s="28">
        <v>0</v>
      </c>
      <c r="G18" s="28">
        <f>G16-G17</f>
        <v>-3095110</v>
      </c>
      <c r="H18" s="28">
        <f>H16-H17</f>
        <v>0</v>
      </c>
      <c r="I18" s="31">
        <f t="shared" si="0"/>
        <v>-3095110</v>
      </c>
    </row>
    <row r="19" spans="1:12">
      <c r="A19" s="51"/>
      <c r="B19" s="52"/>
      <c r="C19" s="26"/>
      <c r="D19" s="26"/>
      <c r="E19" s="27" t="s">
        <v>13</v>
      </c>
      <c r="F19" s="29">
        <v>0</v>
      </c>
      <c r="G19" s="29">
        <v>0</v>
      </c>
      <c r="H19" s="29">
        <v>0</v>
      </c>
      <c r="I19" s="31">
        <f t="shared" si="0"/>
        <v>0</v>
      </c>
    </row>
    <row r="20" spans="1:12">
      <c r="A20" s="47"/>
      <c r="B20" s="50"/>
      <c r="C20" s="26"/>
      <c r="D20" s="26"/>
      <c r="E20" s="27" t="s">
        <v>14</v>
      </c>
      <c r="F20" s="29">
        <v>0</v>
      </c>
      <c r="G20" s="29">
        <v>0</v>
      </c>
      <c r="H20" s="29">
        <v>0</v>
      </c>
      <c r="I20" s="31">
        <f t="shared" si="0"/>
        <v>0</v>
      </c>
      <c r="L20" t="s">
        <v>19</v>
      </c>
    </row>
    <row r="21" spans="1:12">
      <c r="A21" s="47"/>
      <c r="B21" s="50"/>
      <c r="C21" s="26"/>
      <c r="D21" s="26"/>
      <c r="E21" s="35" t="s">
        <v>15</v>
      </c>
      <c r="F21" s="28">
        <f>F19-F20</f>
        <v>0</v>
      </c>
      <c r="G21" s="28">
        <v>0</v>
      </c>
      <c r="H21" s="28">
        <f>H19-H20</f>
        <v>0</v>
      </c>
      <c r="I21" s="31">
        <f t="shared" si="0"/>
        <v>0</v>
      </c>
    </row>
    <row r="22" spans="1:12">
      <c r="A22" s="47"/>
      <c r="B22" s="43" t="s">
        <v>7</v>
      </c>
      <c r="C22" s="43"/>
      <c r="D22" s="43"/>
      <c r="E22" s="44" t="s">
        <v>13</v>
      </c>
      <c r="F22" s="45">
        <f>F16+F19</f>
        <v>0</v>
      </c>
      <c r="G22" s="45">
        <f>G16+G19</f>
        <v>25048960</v>
      </c>
      <c r="H22" s="45">
        <f>SUM(H16,H19)</f>
        <v>0</v>
      </c>
      <c r="I22" s="46">
        <f t="shared" si="0"/>
        <v>25048960</v>
      </c>
    </row>
    <row r="23" spans="1:12">
      <c r="A23" s="47"/>
      <c r="B23" s="43"/>
      <c r="C23" s="43"/>
      <c r="D23" s="43"/>
      <c r="E23" s="44" t="s">
        <v>14</v>
      </c>
      <c r="F23" s="45">
        <v>0</v>
      </c>
      <c r="G23" s="45">
        <f>G17+G20</f>
        <v>28144070</v>
      </c>
      <c r="H23" s="45">
        <f>SUM(H17,H20)</f>
        <v>0</v>
      </c>
      <c r="I23" s="46">
        <f t="shared" si="0"/>
        <v>28144070</v>
      </c>
    </row>
    <row r="24" spans="1:12">
      <c r="A24" s="47"/>
      <c r="B24" s="43"/>
      <c r="C24" s="43"/>
      <c r="D24" s="43"/>
      <c r="E24" s="48" t="s">
        <v>15</v>
      </c>
      <c r="F24" s="45">
        <f>F22-F23</f>
        <v>0</v>
      </c>
      <c r="G24" s="45">
        <f>G22-G23</f>
        <v>-3095110</v>
      </c>
      <c r="H24" s="45">
        <f>SUM(H18,H21)</f>
        <v>0</v>
      </c>
      <c r="I24" s="46">
        <f t="shared" si="0"/>
        <v>-3095110</v>
      </c>
    </row>
    <row r="25" spans="1:12">
      <c r="A25" s="49" t="s">
        <v>20</v>
      </c>
      <c r="B25" s="26" t="s">
        <v>20</v>
      </c>
      <c r="C25" s="26" t="s">
        <v>21</v>
      </c>
      <c r="D25" s="26"/>
      <c r="E25" s="27" t="s">
        <v>13</v>
      </c>
      <c r="F25" s="28">
        <v>0</v>
      </c>
      <c r="G25" s="29">
        <v>0</v>
      </c>
      <c r="H25" s="29">
        <v>0</v>
      </c>
      <c r="I25" s="31">
        <f t="shared" si="0"/>
        <v>0</v>
      </c>
    </row>
    <row r="26" spans="1:12">
      <c r="A26" s="51"/>
      <c r="B26" s="52"/>
      <c r="C26" s="26"/>
      <c r="D26" s="26"/>
      <c r="E26" s="27" t="s">
        <v>14</v>
      </c>
      <c r="F26" s="28">
        <v>0</v>
      </c>
      <c r="G26" s="29">
        <v>0</v>
      </c>
      <c r="H26" s="29">
        <v>0</v>
      </c>
      <c r="I26" s="31">
        <f t="shared" si="0"/>
        <v>0</v>
      </c>
    </row>
    <row r="27" spans="1:12">
      <c r="A27" s="51"/>
      <c r="B27" s="52"/>
      <c r="C27" s="26"/>
      <c r="D27" s="26"/>
      <c r="E27" s="35" t="s">
        <v>15</v>
      </c>
      <c r="F27" s="28">
        <f>F25-F26</f>
        <v>0</v>
      </c>
      <c r="G27" s="28">
        <f>G25-G26</f>
        <v>0</v>
      </c>
      <c r="H27" s="28">
        <f>H25-H26</f>
        <v>0</v>
      </c>
      <c r="I27" s="31">
        <f t="shared" si="0"/>
        <v>0</v>
      </c>
    </row>
    <row r="28" spans="1:12">
      <c r="A28" s="51"/>
      <c r="B28" s="52"/>
      <c r="C28" s="26" t="s">
        <v>22</v>
      </c>
      <c r="D28" s="26"/>
      <c r="E28" s="27" t="s">
        <v>13</v>
      </c>
      <c r="F28" s="28">
        <v>0</v>
      </c>
      <c r="G28" s="29">
        <v>0</v>
      </c>
      <c r="H28" s="29">
        <v>0</v>
      </c>
      <c r="I28" s="31">
        <f t="shared" si="0"/>
        <v>0</v>
      </c>
    </row>
    <row r="29" spans="1:12">
      <c r="A29" s="51"/>
      <c r="B29" s="52"/>
      <c r="C29" s="26"/>
      <c r="D29" s="26"/>
      <c r="E29" s="27" t="s">
        <v>14</v>
      </c>
      <c r="F29" s="53">
        <v>0</v>
      </c>
      <c r="G29" s="29">
        <v>0</v>
      </c>
      <c r="H29" s="29">
        <v>0</v>
      </c>
      <c r="I29" s="31">
        <f t="shared" si="0"/>
        <v>0</v>
      </c>
    </row>
    <row r="30" spans="1:12">
      <c r="A30" s="51"/>
      <c r="B30" s="52"/>
      <c r="C30" s="26"/>
      <c r="D30" s="26"/>
      <c r="E30" s="35" t="s">
        <v>15</v>
      </c>
      <c r="F30" s="53">
        <v>0</v>
      </c>
      <c r="G30" s="28">
        <v>0</v>
      </c>
      <c r="H30" s="28">
        <f>H28-H29</f>
        <v>0</v>
      </c>
      <c r="I30" s="31">
        <f t="shared" si="0"/>
        <v>0</v>
      </c>
    </row>
    <row r="31" spans="1:12">
      <c r="A31" s="51"/>
      <c r="B31" s="43" t="s">
        <v>7</v>
      </c>
      <c r="C31" s="43"/>
      <c r="D31" s="43"/>
      <c r="E31" s="44" t="s">
        <v>13</v>
      </c>
      <c r="F31" s="54">
        <v>0</v>
      </c>
      <c r="G31" s="45">
        <f>SUM(G25,G28,)</f>
        <v>0</v>
      </c>
      <c r="H31" s="45">
        <f>SUM(H25,H28)</f>
        <v>0</v>
      </c>
      <c r="I31" s="46">
        <f>F31+G31+H31</f>
        <v>0</v>
      </c>
    </row>
    <row r="32" spans="1:12">
      <c r="A32" s="51"/>
      <c r="B32" s="43"/>
      <c r="C32" s="43"/>
      <c r="D32" s="43"/>
      <c r="E32" s="44" t="s">
        <v>14</v>
      </c>
      <c r="F32" s="54">
        <v>0</v>
      </c>
      <c r="G32" s="45">
        <f>SUM(G26,G29)</f>
        <v>0</v>
      </c>
      <c r="H32" s="45">
        <f>SUM(H26,H29)</f>
        <v>0</v>
      </c>
      <c r="I32" s="46">
        <f t="shared" si="0"/>
        <v>0</v>
      </c>
    </row>
    <row r="33" spans="1:9">
      <c r="A33" s="51"/>
      <c r="B33" s="43"/>
      <c r="C33" s="43"/>
      <c r="D33" s="43"/>
      <c r="E33" s="48" t="s">
        <v>15</v>
      </c>
      <c r="F33" s="54">
        <v>0</v>
      </c>
      <c r="G33" s="45">
        <f>SUM(G27,G30)</f>
        <v>0</v>
      </c>
      <c r="H33" s="45">
        <f>SUM(H27,H30)</f>
        <v>0</v>
      </c>
      <c r="I33" s="46">
        <f t="shared" si="0"/>
        <v>0</v>
      </c>
    </row>
    <row r="34" spans="1:9">
      <c r="A34" s="49" t="s">
        <v>23</v>
      </c>
      <c r="B34" s="26" t="s">
        <v>23</v>
      </c>
      <c r="C34" s="26" t="s">
        <v>24</v>
      </c>
      <c r="D34" s="26"/>
      <c r="E34" s="27" t="s">
        <v>13</v>
      </c>
      <c r="F34" s="28">
        <v>0</v>
      </c>
      <c r="G34" s="28">
        <v>35980000</v>
      </c>
      <c r="H34" s="29">
        <v>0</v>
      </c>
      <c r="I34" s="31">
        <f t="shared" si="0"/>
        <v>35980000</v>
      </c>
    </row>
    <row r="35" spans="1:9">
      <c r="A35" s="51"/>
      <c r="B35" s="52"/>
      <c r="C35" s="26"/>
      <c r="D35" s="26"/>
      <c r="E35" s="27" t="s">
        <v>14</v>
      </c>
      <c r="F35" s="28">
        <v>0</v>
      </c>
      <c r="G35" s="28">
        <v>35980000</v>
      </c>
      <c r="H35" s="29">
        <v>0</v>
      </c>
      <c r="I35" s="31">
        <f t="shared" si="0"/>
        <v>35980000</v>
      </c>
    </row>
    <row r="36" spans="1:9">
      <c r="A36" s="51"/>
      <c r="B36" s="52"/>
      <c r="C36" s="26"/>
      <c r="D36" s="26"/>
      <c r="E36" s="35" t="s">
        <v>15</v>
      </c>
      <c r="F36" s="28">
        <f>F34-F35</f>
        <v>0</v>
      </c>
      <c r="G36" s="28">
        <f>G34-G35</f>
        <v>0</v>
      </c>
      <c r="H36" s="28">
        <f>H34-H35</f>
        <v>0</v>
      </c>
      <c r="I36" s="31">
        <f t="shared" si="0"/>
        <v>0</v>
      </c>
    </row>
    <row r="37" spans="1:9">
      <c r="A37" s="51"/>
      <c r="B37" s="43" t="s">
        <v>7</v>
      </c>
      <c r="C37" s="43"/>
      <c r="D37" s="43"/>
      <c r="E37" s="44" t="s">
        <v>13</v>
      </c>
      <c r="F37" s="54">
        <v>0</v>
      </c>
      <c r="G37" s="45">
        <f>SUM(G34,)</f>
        <v>35980000</v>
      </c>
      <c r="H37" s="45">
        <f>SUM(H34)</f>
        <v>0</v>
      </c>
      <c r="I37" s="46">
        <f>F37+G37+H37</f>
        <v>35980000</v>
      </c>
    </row>
    <row r="38" spans="1:9">
      <c r="A38" s="51"/>
      <c r="B38" s="43"/>
      <c r="C38" s="43"/>
      <c r="D38" s="43"/>
      <c r="E38" s="44" t="s">
        <v>14</v>
      </c>
      <c r="F38" s="54">
        <v>0</v>
      </c>
      <c r="G38" s="45">
        <f>SUM(G35)</f>
        <v>35980000</v>
      </c>
      <c r="H38" s="45">
        <f>SUM(H35)</f>
        <v>0</v>
      </c>
      <c r="I38" s="46">
        <f t="shared" ref="I38:I57" si="1">F38+G38+H38</f>
        <v>35980000</v>
      </c>
    </row>
    <row r="39" spans="1:9">
      <c r="A39" s="51"/>
      <c r="B39" s="43"/>
      <c r="C39" s="43"/>
      <c r="D39" s="43"/>
      <c r="E39" s="48" t="s">
        <v>15</v>
      </c>
      <c r="F39" s="54">
        <v>0</v>
      </c>
      <c r="G39" s="45">
        <f>SUM(G36)</f>
        <v>0</v>
      </c>
      <c r="H39" s="45">
        <f>SUM(H36)</f>
        <v>0</v>
      </c>
      <c r="I39" s="46">
        <f t="shared" si="1"/>
        <v>0</v>
      </c>
    </row>
    <row r="40" spans="1:9">
      <c r="A40" s="26" t="s">
        <v>25</v>
      </c>
      <c r="B40" s="26" t="s">
        <v>25</v>
      </c>
      <c r="C40" s="26" t="s">
        <v>26</v>
      </c>
      <c r="D40" s="26"/>
      <c r="E40" s="27" t="s">
        <v>13</v>
      </c>
      <c r="F40" s="28">
        <v>0</v>
      </c>
      <c r="G40" s="29">
        <v>5000</v>
      </c>
      <c r="H40" s="29">
        <v>0</v>
      </c>
      <c r="I40" s="31">
        <f t="shared" si="1"/>
        <v>5000</v>
      </c>
    </row>
    <row r="41" spans="1:9">
      <c r="A41" s="52"/>
      <c r="B41" s="52"/>
      <c r="C41" s="26"/>
      <c r="D41" s="26"/>
      <c r="E41" s="27" t="s">
        <v>14</v>
      </c>
      <c r="F41" s="28">
        <v>0</v>
      </c>
      <c r="G41" s="29">
        <v>458</v>
      </c>
      <c r="H41" s="29">
        <v>0</v>
      </c>
      <c r="I41" s="31">
        <f t="shared" si="1"/>
        <v>458</v>
      </c>
    </row>
    <row r="42" spans="1:9">
      <c r="A42" s="52"/>
      <c r="B42" s="52"/>
      <c r="C42" s="26"/>
      <c r="D42" s="26"/>
      <c r="E42" s="35" t="s">
        <v>15</v>
      </c>
      <c r="F42" s="28">
        <f>F40-F41</f>
        <v>0</v>
      </c>
      <c r="G42" s="28">
        <f>G40-G41</f>
        <v>4542</v>
      </c>
      <c r="H42" s="28">
        <f>H40-H41</f>
        <v>0</v>
      </c>
      <c r="I42" s="31">
        <f t="shared" si="1"/>
        <v>4542</v>
      </c>
    </row>
    <row r="43" spans="1:9">
      <c r="A43" s="52"/>
      <c r="B43" s="52"/>
      <c r="C43" s="26" t="s">
        <v>27</v>
      </c>
      <c r="D43" s="26"/>
      <c r="E43" s="27" t="s">
        <v>13</v>
      </c>
      <c r="F43" s="28">
        <v>0</v>
      </c>
      <c r="G43" s="28">
        <v>900000</v>
      </c>
      <c r="H43" s="29">
        <v>0</v>
      </c>
      <c r="I43" s="31">
        <f t="shared" si="1"/>
        <v>900000</v>
      </c>
    </row>
    <row r="44" spans="1:9">
      <c r="A44" s="52"/>
      <c r="B44" s="52"/>
      <c r="C44" s="26"/>
      <c r="D44" s="26"/>
      <c r="E44" s="27" t="s">
        <v>14</v>
      </c>
      <c r="F44" s="53">
        <v>0</v>
      </c>
      <c r="G44" s="28">
        <v>788280</v>
      </c>
      <c r="H44" s="29">
        <v>0</v>
      </c>
      <c r="I44" s="31">
        <f t="shared" si="1"/>
        <v>788280</v>
      </c>
    </row>
    <row r="45" spans="1:9">
      <c r="A45" s="52"/>
      <c r="B45" s="52"/>
      <c r="C45" s="26"/>
      <c r="D45" s="26"/>
      <c r="E45" s="35" t="s">
        <v>15</v>
      </c>
      <c r="F45" s="53">
        <v>0</v>
      </c>
      <c r="G45" s="28">
        <f>G43-G44</f>
        <v>111720</v>
      </c>
      <c r="H45" s="28">
        <f>H43-H44</f>
        <v>0</v>
      </c>
      <c r="I45" s="31">
        <f t="shared" si="1"/>
        <v>111720</v>
      </c>
    </row>
    <row r="46" spans="1:9">
      <c r="A46" s="52"/>
      <c r="B46" s="52"/>
      <c r="C46" s="26"/>
      <c r="D46" s="26"/>
      <c r="E46" s="27" t="s">
        <v>13</v>
      </c>
      <c r="F46" s="28">
        <v>0</v>
      </c>
      <c r="G46" s="28">
        <v>0</v>
      </c>
      <c r="H46" s="29">
        <v>0</v>
      </c>
      <c r="I46" s="31">
        <f t="shared" si="1"/>
        <v>0</v>
      </c>
    </row>
    <row r="47" spans="1:9">
      <c r="A47" s="52"/>
      <c r="B47" s="52"/>
      <c r="C47" s="26"/>
      <c r="D47" s="26"/>
      <c r="E47" s="27" t="s">
        <v>14</v>
      </c>
      <c r="F47" s="53">
        <v>0</v>
      </c>
      <c r="G47" s="28">
        <v>0</v>
      </c>
      <c r="H47" s="29">
        <v>0</v>
      </c>
      <c r="I47" s="31">
        <f t="shared" si="1"/>
        <v>0</v>
      </c>
    </row>
    <row r="48" spans="1:9">
      <c r="A48" s="52"/>
      <c r="B48" s="52"/>
      <c r="C48" s="26"/>
      <c r="D48" s="26"/>
      <c r="E48" s="35" t="s">
        <v>15</v>
      </c>
      <c r="F48" s="53">
        <v>0</v>
      </c>
      <c r="G48" s="28">
        <v>0</v>
      </c>
      <c r="H48" s="28">
        <f>H46-H47</f>
        <v>0</v>
      </c>
      <c r="I48" s="31">
        <f t="shared" si="1"/>
        <v>0</v>
      </c>
    </row>
    <row r="49" spans="1:9">
      <c r="A49" s="55"/>
      <c r="B49" s="43" t="s">
        <v>7</v>
      </c>
      <c r="C49" s="43"/>
      <c r="D49" s="43"/>
      <c r="E49" s="44" t="s">
        <v>13</v>
      </c>
      <c r="F49" s="45">
        <f>F40+F43+F46</f>
        <v>0</v>
      </c>
      <c r="G49" s="45">
        <f t="shared" ref="G49:I50" si="2">G40+G43+G46</f>
        <v>905000</v>
      </c>
      <c r="H49" s="45">
        <f t="shared" si="2"/>
        <v>0</v>
      </c>
      <c r="I49" s="46">
        <f t="shared" si="2"/>
        <v>905000</v>
      </c>
    </row>
    <row r="50" spans="1:9">
      <c r="A50" s="56"/>
      <c r="B50" s="43"/>
      <c r="C50" s="43"/>
      <c r="D50" s="43"/>
      <c r="E50" s="44" t="s">
        <v>14</v>
      </c>
      <c r="F50" s="45">
        <v>0</v>
      </c>
      <c r="G50" s="45">
        <f t="shared" si="2"/>
        <v>788738</v>
      </c>
      <c r="H50" s="45">
        <f t="shared" si="2"/>
        <v>0</v>
      </c>
      <c r="I50" s="46">
        <f t="shared" si="2"/>
        <v>788738</v>
      </c>
    </row>
    <row r="51" spans="1:9">
      <c r="A51" s="57"/>
      <c r="B51" s="43"/>
      <c r="C51" s="43"/>
      <c r="D51" s="43"/>
      <c r="E51" s="48" t="s">
        <v>15</v>
      </c>
      <c r="F51" s="45">
        <f>F49-F50</f>
        <v>0</v>
      </c>
      <c r="G51" s="45">
        <f t="shared" ref="G51:I51" si="3">G49-G50</f>
        <v>116262</v>
      </c>
      <c r="H51" s="45">
        <f t="shared" si="3"/>
        <v>0</v>
      </c>
      <c r="I51" s="46">
        <f t="shared" si="3"/>
        <v>116262</v>
      </c>
    </row>
    <row r="52" spans="1:9" ht="16.5" customHeight="1">
      <c r="A52" s="58" t="s">
        <v>28</v>
      </c>
      <c r="B52" s="58" t="s">
        <v>28</v>
      </c>
      <c r="C52" s="59" t="s">
        <v>29</v>
      </c>
      <c r="D52" s="60"/>
      <c r="E52" s="39" t="s">
        <v>13</v>
      </c>
      <c r="F52" s="40">
        <v>0</v>
      </c>
      <c r="G52" s="40">
        <v>0</v>
      </c>
      <c r="H52" s="41">
        <v>0</v>
      </c>
      <c r="I52" s="42">
        <f t="shared" si="1"/>
        <v>0</v>
      </c>
    </row>
    <row r="53" spans="1:9">
      <c r="A53" s="61"/>
      <c r="B53" s="61"/>
      <c r="C53" s="62"/>
      <c r="D53" s="63"/>
      <c r="E53" s="27" t="s">
        <v>14</v>
      </c>
      <c r="F53" s="28">
        <v>0</v>
      </c>
      <c r="G53" s="28">
        <v>0</v>
      </c>
      <c r="H53" s="29">
        <v>0</v>
      </c>
      <c r="I53" s="31">
        <f t="shared" si="1"/>
        <v>0</v>
      </c>
    </row>
    <row r="54" spans="1:9">
      <c r="A54" s="38"/>
      <c r="B54" s="38"/>
      <c r="C54" s="64"/>
      <c r="D54" s="37"/>
      <c r="E54" s="35" t="s">
        <v>15</v>
      </c>
      <c r="F54" s="28">
        <f>F52-F53</f>
        <v>0</v>
      </c>
      <c r="G54" s="28">
        <f>G52-G53</f>
        <v>0</v>
      </c>
      <c r="H54" s="28">
        <f>H52-H53</f>
        <v>0</v>
      </c>
      <c r="I54" s="31">
        <f t="shared" si="1"/>
        <v>0</v>
      </c>
    </row>
    <row r="55" spans="1:9" ht="16.5" customHeight="1">
      <c r="A55" s="55"/>
      <c r="B55" s="55"/>
      <c r="C55" s="59" t="s">
        <v>30</v>
      </c>
      <c r="D55" s="60"/>
      <c r="E55" s="27" t="s">
        <v>13</v>
      </c>
      <c r="F55" s="28">
        <v>0</v>
      </c>
      <c r="G55" s="28">
        <v>0</v>
      </c>
      <c r="H55" s="29">
        <v>0</v>
      </c>
      <c r="I55" s="31">
        <f t="shared" si="1"/>
        <v>0</v>
      </c>
    </row>
    <row r="56" spans="1:9">
      <c r="A56" s="56"/>
      <c r="B56" s="56"/>
      <c r="C56" s="62"/>
      <c r="D56" s="63"/>
      <c r="E56" s="27" t="s">
        <v>14</v>
      </c>
      <c r="F56" s="53">
        <v>0</v>
      </c>
      <c r="G56" s="28">
        <v>0</v>
      </c>
      <c r="H56" s="29">
        <v>0</v>
      </c>
      <c r="I56" s="31">
        <f t="shared" si="1"/>
        <v>0</v>
      </c>
    </row>
    <row r="57" spans="1:9">
      <c r="A57" s="56"/>
      <c r="B57" s="57"/>
      <c r="C57" s="64"/>
      <c r="D57" s="37"/>
      <c r="E57" s="35" t="s">
        <v>15</v>
      </c>
      <c r="F57" s="53">
        <v>0</v>
      </c>
      <c r="G57" s="28">
        <v>0</v>
      </c>
      <c r="H57" s="28">
        <f>H55-H56</f>
        <v>0</v>
      </c>
      <c r="I57" s="31">
        <f t="shared" si="1"/>
        <v>0</v>
      </c>
    </row>
    <row r="58" spans="1:9">
      <c r="A58" s="56"/>
      <c r="B58" s="65" t="s">
        <v>7</v>
      </c>
      <c r="C58" s="66"/>
      <c r="D58" s="67"/>
      <c r="E58" s="44" t="s">
        <v>13</v>
      </c>
      <c r="F58" s="45">
        <f>SUM(F52,F55,)</f>
        <v>0</v>
      </c>
      <c r="G58" s="45">
        <f>SUM(G52,G55,)</f>
        <v>0</v>
      </c>
      <c r="H58" s="45">
        <f t="shared" ref="H58:I58" si="4">SUM(H52,H55,)</f>
        <v>0</v>
      </c>
      <c r="I58" s="46">
        <f t="shared" si="4"/>
        <v>0</v>
      </c>
    </row>
    <row r="59" spans="1:9">
      <c r="A59" s="56"/>
      <c r="B59" s="68"/>
      <c r="C59" s="69"/>
      <c r="D59" s="70"/>
      <c r="E59" s="44" t="s">
        <v>14</v>
      </c>
      <c r="F59" s="45">
        <f>SUM(F53,F56)</f>
        <v>0</v>
      </c>
      <c r="G59" s="45">
        <f t="shared" ref="G59:I60" si="5">SUM(G53,G56)</f>
        <v>0</v>
      </c>
      <c r="H59" s="45">
        <f t="shared" si="5"/>
        <v>0</v>
      </c>
      <c r="I59" s="46">
        <f t="shared" si="5"/>
        <v>0</v>
      </c>
    </row>
    <row r="60" spans="1:9" ht="17.25" thickBot="1">
      <c r="A60" s="57"/>
      <c r="B60" s="71"/>
      <c r="C60" s="72"/>
      <c r="D60" s="73"/>
      <c r="E60" s="48" t="s">
        <v>15</v>
      </c>
      <c r="F60" s="45">
        <f>SUM(F54,F57)</f>
        <v>0</v>
      </c>
      <c r="G60" s="45">
        <f t="shared" si="5"/>
        <v>0</v>
      </c>
      <c r="H60" s="45">
        <f t="shared" si="5"/>
        <v>0</v>
      </c>
      <c r="I60" s="46">
        <f t="shared" si="5"/>
        <v>0</v>
      </c>
    </row>
    <row r="61" spans="1:9" ht="17.25" thickTop="1">
      <c r="A61" s="74" t="s">
        <v>31</v>
      </c>
      <c r="B61" s="74"/>
      <c r="C61" s="74"/>
      <c r="D61" s="74"/>
      <c r="E61" s="75" t="s">
        <v>13</v>
      </c>
      <c r="F61" s="76">
        <f>SUM(F13,F22,F31,F37,F49,F58)</f>
        <v>0</v>
      </c>
      <c r="G61" s="76">
        <f>SUM(G13,G22,G31,G37,G49,G58)</f>
        <v>66700480</v>
      </c>
      <c r="H61" s="76">
        <f>SUM(H13,H22,H31,H37,H49,H58)</f>
        <v>0</v>
      </c>
      <c r="I61" s="77">
        <f>SUM(I13,I22,I31,I37,I49,I58)</f>
        <v>66700480</v>
      </c>
    </row>
    <row r="62" spans="1:9">
      <c r="A62" s="74"/>
      <c r="B62" s="74"/>
      <c r="C62" s="74"/>
      <c r="D62" s="74"/>
      <c r="E62" s="78" t="s">
        <v>14</v>
      </c>
      <c r="F62" s="79">
        <f>SUM(F14,F23,F32,F38,F50,F59)</f>
        <v>0</v>
      </c>
      <c r="G62" s="79">
        <f>SUM(G14,G23,G32,G35,G50,G59)</f>
        <v>69968338</v>
      </c>
      <c r="H62" s="79">
        <f>SUM(H14,H23,H32)</f>
        <v>0</v>
      </c>
      <c r="I62" s="80">
        <f t="shared" si="0"/>
        <v>69968338</v>
      </c>
    </row>
    <row r="63" spans="1:9" ht="17.25" thickBot="1">
      <c r="A63" s="81"/>
      <c r="B63" s="81"/>
      <c r="C63" s="81"/>
      <c r="D63" s="81"/>
      <c r="E63" s="82" t="s">
        <v>15</v>
      </c>
      <c r="F63" s="83">
        <f>SUM(F15,F24,F33,F39,F51)</f>
        <v>0</v>
      </c>
      <c r="G63" s="83">
        <f>SUM(G15,G24,G33,G39,G51)</f>
        <v>-3267858</v>
      </c>
      <c r="H63" s="83">
        <f>SUM(H15,H24,H33)</f>
        <v>0</v>
      </c>
      <c r="I63" s="84">
        <f>F63+G63+H63</f>
        <v>-3267858</v>
      </c>
    </row>
  </sheetData>
  <mergeCells count="56">
    <mergeCell ref="A61:D63"/>
    <mergeCell ref="A49:A51"/>
    <mergeCell ref="B49:D51"/>
    <mergeCell ref="A52:A54"/>
    <mergeCell ref="B52:B54"/>
    <mergeCell ref="C52:D54"/>
    <mergeCell ref="A55:A60"/>
    <mergeCell ref="B55:B57"/>
    <mergeCell ref="C55:D57"/>
    <mergeCell ref="B58:D60"/>
    <mergeCell ref="A37:A39"/>
    <mergeCell ref="B37:D39"/>
    <mergeCell ref="A40:A42"/>
    <mergeCell ref="B40:B42"/>
    <mergeCell ref="C40:D42"/>
    <mergeCell ref="A43:A48"/>
    <mergeCell ref="B43:B45"/>
    <mergeCell ref="C43:D45"/>
    <mergeCell ref="B46:B48"/>
    <mergeCell ref="C46:D48"/>
    <mergeCell ref="A28:A33"/>
    <mergeCell ref="B28:B30"/>
    <mergeCell ref="C28:D30"/>
    <mergeCell ref="B31:D33"/>
    <mergeCell ref="A34:A36"/>
    <mergeCell ref="B34:B36"/>
    <mergeCell ref="C34:D36"/>
    <mergeCell ref="A19:A24"/>
    <mergeCell ref="B19:B21"/>
    <mergeCell ref="C19:D21"/>
    <mergeCell ref="B22:D24"/>
    <mergeCell ref="A25:A27"/>
    <mergeCell ref="B25:B27"/>
    <mergeCell ref="C25:D27"/>
    <mergeCell ref="A10:A12"/>
    <mergeCell ref="B10:B12"/>
    <mergeCell ref="C10:D12"/>
    <mergeCell ref="A13:A15"/>
    <mergeCell ref="B13:D15"/>
    <mergeCell ref="A16:A18"/>
    <mergeCell ref="B16:B18"/>
    <mergeCell ref="C16:D18"/>
    <mergeCell ref="I2:I3"/>
    <mergeCell ref="C3:D3"/>
    <mergeCell ref="A4:A6"/>
    <mergeCell ref="B4:B6"/>
    <mergeCell ref="C4:D6"/>
    <mergeCell ref="A7:A9"/>
    <mergeCell ref="B7:B9"/>
    <mergeCell ref="C7:D9"/>
    <mergeCell ref="A1:D1"/>
    <mergeCell ref="A2:D2"/>
    <mergeCell ref="E2:E3"/>
    <mergeCell ref="F2:F3"/>
    <mergeCell ref="G2:G3"/>
    <mergeCell ref="H2:H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8" firstPageNumber="255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31"/>
  <sheetViews>
    <sheetView tabSelected="1" view="pageBreakPreview" topLeftCell="A52" zoomScaleSheetLayoutView="100" workbookViewId="0">
      <selection activeCell="I15" sqref="I15"/>
    </sheetView>
  </sheetViews>
  <sheetFormatPr defaultRowHeight="16.5"/>
  <cols>
    <col min="4" max="4" width="7.125" customWidth="1"/>
    <col min="6" max="6" width="11.625" customWidth="1"/>
    <col min="7" max="7" width="13" customWidth="1"/>
    <col min="8" max="8" width="12.5" customWidth="1"/>
    <col min="9" max="9" width="13.75" customWidth="1"/>
  </cols>
  <sheetData>
    <row r="1" spans="1:9" s="6" customFormat="1" ht="24.95" customHeight="1" thickBot="1">
      <c r="A1" s="1" t="s">
        <v>32</v>
      </c>
      <c r="B1" s="1"/>
      <c r="C1" s="1"/>
      <c r="D1" s="1"/>
      <c r="E1" s="2"/>
      <c r="F1" s="3"/>
      <c r="G1" s="4"/>
      <c r="H1" s="4"/>
      <c r="I1" s="5" t="s">
        <v>1</v>
      </c>
    </row>
    <row r="2" spans="1:9" ht="24.95" customHeight="1">
      <c r="A2" s="8" t="s">
        <v>2</v>
      </c>
      <c r="B2" s="9"/>
      <c r="C2" s="9"/>
      <c r="D2" s="9"/>
      <c r="E2" s="10" t="s">
        <v>3</v>
      </c>
      <c r="F2" s="11" t="s">
        <v>4</v>
      </c>
      <c r="G2" s="12" t="s">
        <v>5</v>
      </c>
      <c r="H2" s="13" t="s">
        <v>6</v>
      </c>
      <c r="I2" s="14" t="s">
        <v>7</v>
      </c>
    </row>
    <row r="3" spans="1:9" ht="24.95" customHeight="1" thickBot="1">
      <c r="A3" s="15" t="s">
        <v>8</v>
      </c>
      <c r="B3" s="16" t="s">
        <v>9</v>
      </c>
      <c r="C3" s="17" t="s">
        <v>10</v>
      </c>
      <c r="D3" s="18"/>
      <c r="E3" s="19"/>
      <c r="F3" s="20"/>
      <c r="G3" s="21"/>
      <c r="H3" s="22"/>
      <c r="I3" s="23"/>
    </row>
    <row r="4" spans="1:9">
      <c r="A4" s="85" t="s">
        <v>33</v>
      </c>
      <c r="B4" s="86" t="s">
        <v>34</v>
      </c>
      <c r="C4" s="87" t="s">
        <v>35</v>
      </c>
      <c r="D4" s="87"/>
      <c r="E4" s="88" t="s">
        <v>13</v>
      </c>
      <c r="F4" s="89">
        <v>0</v>
      </c>
      <c r="G4" s="89">
        <v>36497080</v>
      </c>
      <c r="H4" s="90">
        <v>0</v>
      </c>
      <c r="I4" s="91">
        <f t="shared" ref="I4:I122" si="0">F4+G4+H4</f>
        <v>36497080</v>
      </c>
    </row>
    <row r="5" spans="1:9">
      <c r="A5" s="92"/>
      <c r="B5" s="93"/>
      <c r="C5" s="94"/>
      <c r="D5" s="94"/>
      <c r="E5" s="95" t="s">
        <v>14</v>
      </c>
      <c r="F5" s="96">
        <v>0</v>
      </c>
      <c r="G5" s="96">
        <v>36187640</v>
      </c>
      <c r="H5" s="97">
        <v>0</v>
      </c>
      <c r="I5" s="98">
        <f t="shared" si="0"/>
        <v>36187640</v>
      </c>
    </row>
    <row r="6" spans="1:9">
      <c r="A6" s="92"/>
      <c r="B6" s="93"/>
      <c r="C6" s="94"/>
      <c r="D6" s="94"/>
      <c r="E6" s="99" t="s">
        <v>15</v>
      </c>
      <c r="F6" s="96">
        <f>F4-F5</f>
        <v>0</v>
      </c>
      <c r="G6" s="96">
        <f t="shared" ref="G6:I6" si="1">G4-G5</f>
        <v>309440</v>
      </c>
      <c r="H6" s="96">
        <f t="shared" si="1"/>
        <v>0</v>
      </c>
      <c r="I6" s="98">
        <f t="shared" si="1"/>
        <v>309440</v>
      </c>
    </row>
    <row r="7" spans="1:9">
      <c r="A7" s="100"/>
      <c r="B7" s="93"/>
      <c r="C7" s="94" t="s">
        <v>36</v>
      </c>
      <c r="D7" s="94"/>
      <c r="E7" s="95" t="s">
        <v>13</v>
      </c>
      <c r="F7" s="96">
        <v>0</v>
      </c>
      <c r="G7" s="96">
        <v>8502920</v>
      </c>
      <c r="H7" s="97">
        <v>0</v>
      </c>
      <c r="I7" s="98">
        <f t="shared" si="0"/>
        <v>8502920</v>
      </c>
    </row>
    <row r="8" spans="1:9">
      <c r="A8" s="100"/>
      <c r="B8" s="93"/>
      <c r="C8" s="94"/>
      <c r="D8" s="94"/>
      <c r="E8" s="95" t="s">
        <v>14</v>
      </c>
      <c r="F8" s="96">
        <v>0</v>
      </c>
      <c r="G8" s="96">
        <v>8293200</v>
      </c>
      <c r="H8" s="97">
        <v>0</v>
      </c>
      <c r="I8" s="98">
        <f t="shared" si="0"/>
        <v>8293200</v>
      </c>
    </row>
    <row r="9" spans="1:9">
      <c r="A9" s="100"/>
      <c r="B9" s="93"/>
      <c r="C9" s="94"/>
      <c r="D9" s="94"/>
      <c r="E9" s="99" t="s">
        <v>15</v>
      </c>
      <c r="F9" s="96">
        <f>F7-F8</f>
        <v>0</v>
      </c>
      <c r="G9" s="96">
        <f t="shared" ref="G9:I9" si="2">G7-G8</f>
        <v>209720</v>
      </c>
      <c r="H9" s="96">
        <f t="shared" si="2"/>
        <v>0</v>
      </c>
      <c r="I9" s="98">
        <f t="shared" si="2"/>
        <v>209720</v>
      </c>
    </row>
    <row r="10" spans="1:9">
      <c r="A10" s="100"/>
      <c r="B10" s="93"/>
      <c r="C10" s="94" t="s">
        <v>37</v>
      </c>
      <c r="D10" s="94"/>
      <c r="E10" s="95" t="s">
        <v>13</v>
      </c>
      <c r="F10" s="96">
        <v>0</v>
      </c>
      <c r="G10" s="96">
        <v>0</v>
      </c>
      <c r="H10" s="97">
        <v>0</v>
      </c>
      <c r="I10" s="98">
        <f t="shared" si="0"/>
        <v>0</v>
      </c>
    </row>
    <row r="11" spans="1:9">
      <c r="A11" s="100"/>
      <c r="B11" s="93"/>
      <c r="C11" s="94"/>
      <c r="D11" s="94"/>
      <c r="E11" s="95" t="s">
        <v>14</v>
      </c>
      <c r="F11" s="96">
        <v>0</v>
      </c>
      <c r="G11" s="96">
        <v>0</v>
      </c>
      <c r="H11" s="97">
        <v>0</v>
      </c>
      <c r="I11" s="98">
        <f t="shared" si="0"/>
        <v>0</v>
      </c>
    </row>
    <row r="12" spans="1:9">
      <c r="A12" s="100"/>
      <c r="B12" s="93"/>
      <c r="C12" s="94"/>
      <c r="D12" s="94"/>
      <c r="E12" s="99" t="s">
        <v>15</v>
      </c>
      <c r="F12" s="96">
        <f>F10-F11</f>
        <v>0</v>
      </c>
      <c r="G12" s="96">
        <f t="shared" ref="G12:I12" si="3">G10-G11</f>
        <v>0</v>
      </c>
      <c r="H12" s="96">
        <f t="shared" si="3"/>
        <v>0</v>
      </c>
      <c r="I12" s="98">
        <f t="shared" si="3"/>
        <v>0</v>
      </c>
    </row>
    <row r="13" spans="1:9" ht="16.5" customHeight="1">
      <c r="A13" s="100"/>
      <c r="B13" s="93"/>
      <c r="C13" s="101" t="s">
        <v>38</v>
      </c>
      <c r="D13" s="101"/>
      <c r="E13" s="95" t="s">
        <v>13</v>
      </c>
      <c r="F13" s="96">
        <v>0</v>
      </c>
      <c r="G13" s="96">
        <v>3750000</v>
      </c>
      <c r="H13" s="97">
        <v>0</v>
      </c>
      <c r="I13" s="98">
        <f t="shared" si="0"/>
        <v>3750000</v>
      </c>
    </row>
    <row r="14" spans="1:9">
      <c r="A14" s="100"/>
      <c r="B14" s="93"/>
      <c r="C14" s="101"/>
      <c r="D14" s="101"/>
      <c r="E14" s="95" t="s">
        <v>14</v>
      </c>
      <c r="F14" s="96">
        <v>0</v>
      </c>
      <c r="G14" s="96">
        <v>3750110</v>
      </c>
      <c r="H14" s="97">
        <v>0</v>
      </c>
      <c r="I14" s="98">
        <f t="shared" si="0"/>
        <v>3750110</v>
      </c>
    </row>
    <row r="15" spans="1:9">
      <c r="A15" s="100"/>
      <c r="B15" s="93"/>
      <c r="C15" s="101"/>
      <c r="D15" s="101"/>
      <c r="E15" s="99" t="s">
        <v>15</v>
      </c>
      <c r="F15" s="96">
        <f>F13-F14</f>
        <v>0</v>
      </c>
      <c r="G15" s="96">
        <f>G13-G14</f>
        <v>-110</v>
      </c>
      <c r="H15" s="96">
        <f t="shared" ref="H15:I15" si="4">H13-H14</f>
        <v>0</v>
      </c>
      <c r="I15" s="98">
        <f t="shared" si="4"/>
        <v>-110</v>
      </c>
    </row>
    <row r="16" spans="1:9" ht="16.5" customHeight="1">
      <c r="A16" s="100"/>
      <c r="B16" s="93"/>
      <c r="C16" s="94" t="s">
        <v>39</v>
      </c>
      <c r="D16" s="94"/>
      <c r="E16" s="95" t="s">
        <v>13</v>
      </c>
      <c r="F16" s="96">
        <v>0</v>
      </c>
      <c r="G16" s="96">
        <v>4146490</v>
      </c>
      <c r="H16" s="97">
        <v>0</v>
      </c>
      <c r="I16" s="98">
        <f t="shared" si="0"/>
        <v>4146490</v>
      </c>
    </row>
    <row r="17" spans="1:9">
      <c r="A17" s="100"/>
      <c r="B17" s="93"/>
      <c r="C17" s="94"/>
      <c r="D17" s="94"/>
      <c r="E17" s="95" t="s">
        <v>14</v>
      </c>
      <c r="F17" s="96">
        <v>0</v>
      </c>
      <c r="G17" s="96">
        <v>4085240</v>
      </c>
      <c r="H17" s="97">
        <v>0</v>
      </c>
      <c r="I17" s="98">
        <f t="shared" si="0"/>
        <v>4085240</v>
      </c>
    </row>
    <row r="18" spans="1:9">
      <c r="A18" s="100"/>
      <c r="B18" s="93"/>
      <c r="C18" s="94"/>
      <c r="D18" s="94"/>
      <c r="E18" s="99" t="s">
        <v>15</v>
      </c>
      <c r="F18" s="96">
        <f>F16-F17</f>
        <v>0</v>
      </c>
      <c r="G18" s="96">
        <f t="shared" ref="G18:I18" si="5">G16-G17</f>
        <v>61250</v>
      </c>
      <c r="H18" s="96">
        <f t="shared" si="5"/>
        <v>0</v>
      </c>
      <c r="I18" s="98">
        <f t="shared" si="5"/>
        <v>61250</v>
      </c>
    </row>
    <row r="19" spans="1:9" ht="16.5" customHeight="1">
      <c r="A19" s="100"/>
      <c r="B19" s="93"/>
      <c r="C19" s="94" t="s">
        <v>40</v>
      </c>
      <c r="D19" s="94"/>
      <c r="E19" s="95" t="s">
        <v>13</v>
      </c>
      <c r="F19" s="96">
        <v>0</v>
      </c>
      <c r="G19" s="96">
        <v>0</v>
      </c>
      <c r="H19" s="97">
        <v>0</v>
      </c>
      <c r="I19" s="98">
        <f t="shared" si="0"/>
        <v>0</v>
      </c>
    </row>
    <row r="20" spans="1:9">
      <c r="A20" s="100"/>
      <c r="B20" s="93"/>
      <c r="C20" s="94"/>
      <c r="D20" s="94"/>
      <c r="E20" s="95" t="s">
        <v>14</v>
      </c>
      <c r="F20" s="96">
        <v>0</v>
      </c>
      <c r="G20" s="96">
        <v>0</v>
      </c>
      <c r="H20" s="97">
        <v>0</v>
      </c>
      <c r="I20" s="98">
        <f t="shared" si="0"/>
        <v>0</v>
      </c>
    </row>
    <row r="21" spans="1:9">
      <c r="A21" s="100"/>
      <c r="B21" s="93"/>
      <c r="C21" s="94"/>
      <c r="D21" s="94"/>
      <c r="E21" s="99" t="s">
        <v>15</v>
      </c>
      <c r="F21" s="96">
        <f>F19-F20</f>
        <v>0</v>
      </c>
      <c r="G21" s="96">
        <f t="shared" ref="G21:I21" si="6">G19-G20</f>
        <v>0</v>
      </c>
      <c r="H21" s="96">
        <f t="shared" si="6"/>
        <v>0</v>
      </c>
      <c r="I21" s="98">
        <f t="shared" si="6"/>
        <v>0</v>
      </c>
    </row>
    <row r="22" spans="1:9">
      <c r="A22" s="100"/>
      <c r="B22" s="93"/>
      <c r="C22" s="102" t="s">
        <v>41</v>
      </c>
      <c r="D22" s="102"/>
      <c r="E22" s="103" t="s">
        <v>13</v>
      </c>
      <c r="F22" s="104">
        <f>F16+F19+F13+F10+F7+F4</f>
        <v>0</v>
      </c>
      <c r="G22" s="104">
        <f t="shared" ref="G22:I24" si="7">G16+G19+G13+G10+G7+G4</f>
        <v>52896490</v>
      </c>
      <c r="H22" s="104">
        <f t="shared" si="7"/>
        <v>0</v>
      </c>
      <c r="I22" s="105">
        <f t="shared" si="7"/>
        <v>52896490</v>
      </c>
    </row>
    <row r="23" spans="1:9">
      <c r="A23" s="100"/>
      <c r="B23" s="93"/>
      <c r="C23" s="102"/>
      <c r="D23" s="102"/>
      <c r="E23" s="103" t="s">
        <v>14</v>
      </c>
      <c r="F23" s="104">
        <f>F17+F20+F14+F11+F8+F5</f>
        <v>0</v>
      </c>
      <c r="G23" s="104">
        <f t="shared" si="7"/>
        <v>52316190</v>
      </c>
      <c r="H23" s="104">
        <f t="shared" si="7"/>
        <v>0</v>
      </c>
      <c r="I23" s="105">
        <f t="shared" si="7"/>
        <v>52316190</v>
      </c>
    </row>
    <row r="24" spans="1:9">
      <c r="A24" s="100"/>
      <c r="B24" s="106"/>
      <c r="C24" s="102"/>
      <c r="D24" s="102"/>
      <c r="E24" s="107" t="s">
        <v>15</v>
      </c>
      <c r="F24" s="104">
        <f>F18+F21+F15+F12+F9+F6</f>
        <v>0</v>
      </c>
      <c r="G24" s="104">
        <f t="shared" si="7"/>
        <v>580300</v>
      </c>
      <c r="H24" s="104">
        <f t="shared" si="7"/>
        <v>0</v>
      </c>
      <c r="I24" s="105">
        <f t="shared" si="7"/>
        <v>580300</v>
      </c>
    </row>
    <row r="25" spans="1:9" ht="16.5" customHeight="1">
      <c r="A25" s="100"/>
      <c r="B25" s="108" t="s">
        <v>42</v>
      </c>
      <c r="C25" s="94" t="s">
        <v>43</v>
      </c>
      <c r="D25" s="94"/>
      <c r="E25" s="95" t="s">
        <v>13</v>
      </c>
      <c r="F25" s="96">
        <v>0</v>
      </c>
      <c r="G25" s="96">
        <v>150000</v>
      </c>
      <c r="H25" s="97"/>
      <c r="I25" s="98">
        <f t="shared" si="0"/>
        <v>150000</v>
      </c>
    </row>
    <row r="26" spans="1:9">
      <c r="A26" s="100"/>
      <c r="B26" s="109"/>
      <c r="C26" s="94"/>
      <c r="D26" s="94"/>
      <c r="E26" s="95" t="s">
        <v>14</v>
      </c>
      <c r="F26" s="96">
        <v>0</v>
      </c>
      <c r="G26" s="96">
        <v>125260</v>
      </c>
      <c r="H26" s="97"/>
      <c r="I26" s="98">
        <f t="shared" si="0"/>
        <v>125260</v>
      </c>
    </row>
    <row r="27" spans="1:9">
      <c r="A27" s="100"/>
      <c r="B27" s="109"/>
      <c r="C27" s="94"/>
      <c r="D27" s="94"/>
      <c r="E27" s="99" t="s">
        <v>15</v>
      </c>
      <c r="F27" s="96">
        <f>F25-F26</f>
        <v>0</v>
      </c>
      <c r="G27" s="96">
        <f>G25-G26</f>
        <v>24740</v>
      </c>
      <c r="H27" s="97">
        <f>H25-H26</f>
        <v>0</v>
      </c>
      <c r="I27" s="98">
        <f t="shared" si="0"/>
        <v>24740</v>
      </c>
    </row>
    <row r="28" spans="1:9">
      <c r="A28" s="110"/>
      <c r="B28" s="106" t="s">
        <v>44</v>
      </c>
      <c r="C28" s="94" t="s">
        <v>45</v>
      </c>
      <c r="D28" s="94"/>
      <c r="E28" s="95" t="s">
        <v>13</v>
      </c>
      <c r="F28" s="96">
        <v>0</v>
      </c>
      <c r="G28" s="96">
        <v>30000</v>
      </c>
      <c r="H28" s="97">
        <v>0</v>
      </c>
      <c r="I28" s="98">
        <f t="shared" si="0"/>
        <v>30000</v>
      </c>
    </row>
    <row r="29" spans="1:9">
      <c r="A29" s="110"/>
      <c r="B29" s="106"/>
      <c r="C29" s="94"/>
      <c r="D29" s="94"/>
      <c r="E29" s="95" t="s">
        <v>14</v>
      </c>
      <c r="F29" s="96">
        <v>0</v>
      </c>
      <c r="G29" s="96">
        <v>0</v>
      </c>
      <c r="H29" s="97">
        <v>0</v>
      </c>
      <c r="I29" s="98">
        <f t="shared" si="0"/>
        <v>0</v>
      </c>
    </row>
    <row r="30" spans="1:9">
      <c r="A30" s="110"/>
      <c r="B30" s="106"/>
      <c r="C30" s="94"/>
      <c r="D30" s="94"/>
      <c r="E30" s="99" t="s">
        <v>15</v>
      </c>
      <c r="F30" s="96">
        <f>F28-F29</f>
        <v>0</v>
      </c>
      <c r="G30" s="96">
        <f>G28-G29</f>
        <v>30000</v>
      </c>
      <c r="H30" s="97">
        <f>H28-H29</f>
        <v>0</v>
      </c>
      <c r="I30" s="98">
        <f t="shared" si="0"/>
        <v>30000</v>
      </c>
    </row>
    <row r="31" spans="1:9">
      <c r="A31" s="110"/>
      <c r="B31" s="111"/>
      <c r="C31" s="102" t="s">
        <v>41</v>
      </c>
      <c r="D31" s="102"/>
      <c r="E31" s="103" t="s">
        <v>13</v>
      </c>
      <c r="F31" s="104">
        <f t="shared" ref="F31:G33" si="8">F25+F28</f>
        <v>0</v>
      </c>
      <c r="G31" s="104">
        <f t="shared" si="8"/>
        <v>180000</v>
      </c>
      <c r="H31" s="112">
        <v>0</v>
      </c>
      <c r="I31" s="105">
        <f t="shared" si="0"/>
        <v>180000</v>
      </c>
    </row>
    <row r="32" spans="1:9">
      <c r="A32" s="110"/>
      <c r="B32" s="111"/>
      <c r="C32" s="102"/>
      <c r="D32" s="102"/>
      <c r="E32" s="103" t="s">
        <v>14</v>
      </c>
      <c r="F32" s="104">
        <f t="shared" si="8"/>
        <v>0</v>
      </c>
      <c r="G32" s="104">
        <f t="shared" si="8"/>
        <v>125260</v>
      </c>
      <c r="H32" s="112">
        <v>0</v>
      </c>
      <c r="I32" s="105">
        <f t="shared" si="0"/>
        <v>125260</v>
      </c>
    </row>
    <row r="33" spans="1:9">
      <c r="A33" s="110"/>
      <c r="B33" s="113"/>
      <c r="C33" s="102"/>
      <c r="D33" s="102"/>
      <c r="E33" s="107" t="s">
        <v>15</v>
      </c>
      <c r="F33" s="104">
        <f t="shared" si="8"/>
        <v>0</v>
      </c>
      <c r="G33" s="104">
        <f t="shared" si="8"/>
        <v>54740</v>
      </c>
      <c r="H33" s="112">
        <v>0</v>
      </c>
      <c r="I33" s="105">
        <f t="shared" si="0"/>
        <v>54740</v>
      </c>
    </row>
    <row r="34" spans="1:9">
      <c r="A34" s="110"/>
      <c r="B34" s="114" t="s">
        <v>46</v>
      </c>
      <c r="C34" s="94" t="s">
        <v>47</v>
      </c>
      <c r="D34" s="94"/>
      <c r="E34" s="95" t="s">
        <v>13</v>
      </c>
      <c r="F34" s="96">
        <v>0</v>
      </c>
      <c r="G34" s="96">
        <v>300000</v>
      </c>
      <c r="H34" s="97">
        <v>0</v>
      </c>
      <c r="I34" s="98">
        <f t="shared" si="0"/>
        <v>300000</v>
      </c>
    </row>
    <row r="35" spans="1:9">
      <c r="A35" s="110"/>
      <c r="B35" s="106"/>
      <c r="C35" s="94"/>
      <c r="D35" s="94"/>
      <c r="E35" s="95" t="s">
        <v>14</v>
      </c>
      <c r="F35" s="96">
        <v>0</v>
      </c>
      <c r="G35" s="96">
        <v>232900</v>
      </c>
      <c r="H35" s="97">
        <v>0</v>
      </c>
      <c r="I35" s="98">
        <f t="shared" si="0"/>
        <v>232900</v>
      </c>
    </row>
    <row r="36" spans="1:9">
      <c r="A36" s="110"/>
      <c r="B36" s="106"/>
      <c r="C36" s="94"/>
      <c r="D36" s="94"/>
      <c r="E36" s="99" t="s">
        <v>15</v>
      </c>
      <c r="F36" s="96">
        <f>F34-F35</f>
        <v>0</v>
      </c>
      <c r="G36" s="96">
        <f t="shared" ref="G36:I36" si="9">G34-G35</f>
        <v>67100</v>
      </c>
      <c r="H36" s="96">
        <f t="shared" si="9"/>
        <v>0</v>
      </c>
      <c r="I36" s="98">
        <f t="shared" si="9"/>
        <v>67100</v>
      </c>
    </row>
    <row r="37" spans="1:9" ht="16.5" customHeight="1">
      <c r="A37" s="110"/>
      <c r="B37" s="106" t="s">
        <v>44</v>
      </c>
      <c r="C37" s="101" t="s">
        <v>48</v>
      </c>
      <c r="D37" s="101"/>
      <c r="E37" s="95" t="s">
        <v>13</v>
      </c>
      <c r="F37" s="96">
        <v>0</v>
      </c>
      <c r="G37" s="96">
        <v>1789500</v>
      </c>
      <c r="H37" s="97">
        <v>0</v>
      </c>
      <c r="I37" s="98">
        <f t="shared" si="0"/>
        <v>1789500</v>
      </c>
    </row>
    <row r="38" spans="1:9">
      <c r="A38" s="110"/>
      <c r="B38" s="106"/>
      <c r="C38" s="101"/>
      <c r="D38" s="101"/>
      <c r="E38" s="95" t="s">
        <v>14</v>
      </c>
      <c r="F38" s="96">
        <v>0</v>
      </c>
      <c r="G38" s="96">
        <v>1736410</v>
      </c>
      <c r="H38" s="97">
        <v>0</v>
      </c>
      <c r="I38" s="98">
        <f t="shared" si="0"/>
        <v>1736410</v>
      </c>
    </row>
    <row r="39" spans="1:9">
      <c r="A39" s="110"/>
      <c r="B39" s="106"/>
      <c r="C39" s="101"/>
      <c r="D39" s="101"/>
      <c r="E39" s="99" t="s">
        <v>15</v>
      </c>
      <c r="F39" s="96">
        <f>F37-F38</f>
        <v>0</v>
      </c>
      <c r="G39" s="96">
        <f t="shared" ref="G39:H39" si="10">G37-G38</f>
        <v>53090</v>
      </c>
      <c r="H39" s="96">
        <f t="shared" si="10"/>
        <v>0</v>
      </c>
      <c r="I39" s="98">
        <f>I37-I38</f>
        <v>53090</v>
      </c>
    </row>
    <row r="40" spans="1:9">
      <c r="A40" s="110"/>
      <c r="B40" s="106"/>
      <c r="C40" s="94" t="s">
        <v>49</v>
      </c>
      <c r="D40" s="94"/>
      <c r="E40" s="95" t="s">
        <v>13</v>
      </c>
      <c r="F40" s="96">
        <v>0</v>
      </c>
      <c r="G40" s="96">
        <v>0</v>
      </c>
      <c r="H40" s="97">
        <v>0</v>
      </c>
      <c r="I40" s="98">
        <f t="shared" si="0"/>
        <v>0</v>
      </c>
    </row>
    <row r="41" spans="1:9">
      <c r="A41" s="110"/>
      <c r="B41" s="106"/>
      <c r="C41" s="94"/>
      <c r="D41" s="94"/>
      <c r="E41" s="95" t="s">
        <v>14</v>
      </c>
      <c r="F41" s="96">
        <v>0</v>
      </c>
      <c r="G41" s="96">
        <v>0</v>
      </c>
      <c r="H41" s="97">
        <v>0</v>
      </c>
      <c r="I41" s="98">
        <f t="shared" si="0"/>
        <v>0</v>
      </c>
    </row>
    <row r="42" spans="1:9">
      <c r="A42" s="110"/>
      <c r="B42" s="106"/>
      <c r="C42" s="94"/>
      <c r="D42" s="94"/>
      <c r="E42" s="99" t="s">
        <v>15</v>
      </c>
      <c r="F42" s="96">
        <f>F40-F41</f>
        <v>0</v>
      </c>
      <c r="G42" s="96">
        <f>G40-G41</f>
        <v>0</v>
      </c>
      <c r="H42" s="97">
        <f>H40-H41</f>
        <v>0</v>
      </c>
      <c r="I42" s="98">
        <f t="shared" si="0"/>
        <v>0</v>
      </c>
    </row>
    <row r="43" spans="1:9" ht="16.5" customHeight="1">
      <c r="A43" s="110"/>
      <c r="B43" s="106"/>
      <c r="C43" s="94" t="s">
        <v>50</v>
      </c>
      <c r="D43" s="94"/>
      <c r="E43" s="95" t="s">
        <v>13</v>
      </c>
      <c r="F43" s="96">
        <v>0</v>
      </c>
      <c r="G43" s="96">
        <v>950000</v>
      </c>
      <c r="H43" s="97">
        <v>0</v>
      </c>
      <c r="I43" s="98">
        <f t="shared" si="0"/>
        <v>950000</v>
      </c>
    </row>
    <row r="44" spans="1:9">
      <c r="A44" s="110"/>
      <c r="B44" s="106"/>
      <c r="C44" s="94"/>
      <c r="D44" s="94"/>
      <c r="E44" s="95" t="s">
        <v>14</v>
      </c>
      <c r="F44" s="96">
        <v>0</v>
      </c>
      <c r="G44" s="96">
        <v>926560</v>
      </c>
      <c r="H44" s="97">
        <v>0</v>
      </c>
      <c r="I44" s="98">
        <f t="shared" si="0"/>
        <v>926560</v>
      </c>
    </row>
    <row r="45" spans="1:9">
      <c r="A45" s="110"/>
      <c r="B45" s="106"/>
      <c r="C45" s="94"/>
      <c r="D45" s="94"/>
      <c r="E45" s="99" t="s">
        <v>15</v>
      </c>
      <c r="F45" s="96">
        <f>F43-F44</f>
        <v>0</v>
      </c>
      <c r="G45" s="96">
        <f>G43-G44</f>
        <v>23440</v>
      </c>
      <c r="H45" s="97">
        <f>H43-H44</f>
        <v>0</v>
      </c>
      <c r="I45" s="98">
        <f t="shared" si="0"/>
        <v>23440</v>
      </c>
    </row>
    <row r="46" spans="1:9">
      <c r="A46" s="110"/>
      <c r="B46" s="106"/>
      <c r="C46" s="94" t="s">
        <v>51</v>
      </c>
      <c r="D46" s="94"/>
      <c r="E46" s="95" t="s">
        <v>13</v>
      </c>
      <c r="F46" s="96">
        <v>0</v>
      </c>
      <c r="G46" s="96">
        <v>1000000</v>
      </c>
      <c r="H46" s="97">
        <v>0</v>
      </c>
      <c r="I46" s="98">
        <f t="shared" si="0"/>
        <v>1000000</v>
      </c>
    </row>
    <row r="47" spans="1:9">
      <c r="A47" s="110"/>
      <c r="B47" s="106"/>
      <c r="C47" s="94"/>
      <c r="D47" s="94"/>
      <c r="E47" s="95" t="s">
        <v>14</v>
      </c>
      <c r="F47" s="96">
        <v>0</v>
      </c>
      <c r="G47" s="96">
        <v>1000000</v>
      </c>
      <c r="H47" s="97">
        <v>0</v>
      </c>
      <c r="I47" s="98">
        <f t="shared" si="0"/>
        <v>1000000</v>
      </c>
    </row>
    <row r="48" spans="1:9">
      <c r="A48" s="115"/>
      <c r="B48" s="116"/>
      <c r="C48" s="94"/>
      <c r="D48" s="94"/>
      <c r="E48" s="99" t="s">
        <v>15</v>
      </c>
      <c r="F48" s="96">
        <f>F46-F47</f>
        <v>0</v>
      </c>
      <c r="G48" s="96">
        <f>G46-G47</f>
        <v>0</v>
      </c>
      <c r="H48" s="97">
        <f>H46-H47</f>
        <v>0</v>
      </c>
      <c r="I48" s="98">
        <f t="shared" si="0"/>
        <v>0</v>
      </c>
    </row>
    <row r="49" spans="1:9">
      <c r="A49" s="117"/>
      <c r="B49" s="118"/>
      <c r="C49" s="119"/>
      <c r="D49" s="119"/>
      <c r="E49" s="120"/>
      <c r="F49" s="121"/>
      <c r="G49" s="121"/>
      <c r="H49" s="122"/>
      <c r="I49" s="121"/>
    </row>
    <row r="50" spans="1:9">
      <c r="A50" s="117"/>
      <c r="B50" s="118"/>
      <c r="C50" s="119"/>
      <c r="D50" s="119"/>
      <c r="E50" s="120"/>
      <c r="F50" s="121"/>
      <c r="G50" s="121"/>
      <c r="H50" s="122"/>
      <c r="I50" s="121"/>
    </row>
    <row r="51" spans="1:9" ht="17.25" customHeight="1">
      <c r="A51" s="123"/>
      <c r="B51" s="124"/>
      <c r="C51" s="125" t="s">
        <v>52</v>
      </c>
      <c r="D51" s="126"/>
      <c r="E51" s="127" t="s">
        <v>13</v>
      </c>
      <c r="F51" s="28">
        <v>0</v>
      </c>
      <c r="G51" s="28">
        <v>1500000</v>
      </c>
      <c r="H51" s="29">
        <v>0</v>
      </c>
      <c r="I51" s="31">
        <f t="shared" si="0"/>
        <v>1500000</v>
      </c>
    </row>
    <row r="52" spans="1:9">
      <c r="A52" s="110"/>
      <c r="B52" s="128"/>
      <c r="C52" s="129"/>
      <c r="D52" s="130"/>
      <c r="E52" s="127" t="s">
        <v>14</v>
      </c>
      <c r="F52" s="28">
        <v>0</v>
      </c>
      <c r="G52" s="28">
        <v>962590</v>
      </c>
      <c r="H52" s="29">
        <v>0</v>
      </c>
      <c r="I52" s="42">
        <f t="shared" si="0"/>
        <v>962590</v>
      </c>
    </row>
    <row r="53" spans="1:9">
      <c r="A53" s="110"/>
      <c r="B53" s="128"/>
      <c r="C53" s="131"/>
      <c r="D53" s="132"/>
      <c r="E53" s="133" t="s">
        <v>15</v>
      </c>
      <c r="F53" s="28">
        <f>F51-F52</f>
        <v>0</v>
      </c>
      <c r="G53" s="28">
        <f>G51-G52</f>
        <v>537410</v>
      </c>
      <c r="H53" s="28">
        <f>H51-H52</f>
        <v>0</v>
      </c>
      <c r="I53" s="42">
        <f t="shared" si="0"/>
        <v>537410</v>
      </c>
    </row>
    <row r="54" spans="1:9">
      <c r="A54" s="110"/>
      <c r="B54" s="128"/>
      <c r="C54" s="134" t="s">
        <v>41</v>
      </c>
      <c r="D54" s="135"/>
      <c r="E54" s="136" t="s">
        <v>13</v>
      </c>
      <c r="F54" s="104">
        <f t="shared" ref="F54:H56" si="11">F34+F37+F40+F43+F46+F51</f>
        <v>0</v>
      </c>
      <c r="G54" s="104">
        <f t="shared" si="11"/>
        <v>5539500</v>
      </c>
      <c r="H54" s="112">
        <f t="shared" si="11"/>
        <v>0</v>
      </c>
      <c r="I54" s="105">
        <f>F54+G54+H54</f>
        <v>5539500</v>
      </c>
    </row>
    <row r="55" spans="1:9">
      <c r="A55" s="110"/>
      <c r="B55" s="128"/>
      <c r="C55" s="137"/>
      <c r="D55" s="138"/>
      <c r="E55" s="136" t="s">
        <v>14</v>
      </c>
      <c r="F55" s="104">
        <f t="shared" si="11"/>
        <v>0</v>
      </c>
      <c r="G55" s="104">
        <f t="shared" si="11"/>
        <v>4858460</v>
      </c>
      <c r="H55" s="112">
        <f t="shared" si="11"/>
        <v>0</v>
      </c>
      <c r="I55" s="105">
        <f t="shared" si="0"/>
        <v>4858460</v>
      </c>
    </row>
    <row r="56" spans="1:9">
      <c r="A56" s="110"/>
      <c r="B56" s="139"/>
      <c r="C56" s="140"/>
      <c r="D56" s="141"/>
      <c r="E56" s="142" t="s">
        <v>15</v>
      </c>
      <c r="F56" s="143">
        <f t="shared" si="11"/>
        <v>0</v>
      </c>
      <c r="G56" s="143">
        <f t="shared" si="11"/>
        <v>681040</v>
      </c>
      <c r="H56" s="143">
        <f t="shared" si="11"/>
        <v>0</v>
      </c>
      <c r="I56" s="144">
        <f>I36+I39+I42+I45+I48+I53</f>
        <v>681040</v>
      </c>
    </row>
    <row r="57" spans="1:9">
      <c r="A57" s="110"/>
      <c r="B57" s="145" t="s">
        <v>53</v>
      </c>
      <c r="C57" s="146"/>
      <c r="D57" s="147"/>
      <c r="E57" s="148" t="s">
        <v>13</v>
      </c>
      <c r="F57" s="45">
        <f t="shared" ref="F57:G59" si="12">F22+F31+F54</f>
        <v>0</v>
      </c>
      <c r="G57" s="45">
        <f t="shared" si="12"/>
        <v>58615990</v>
      </c>
      <c r="H57" s="149">
        <v>0</v>
      </c>
      <c r="I57" s="46">
        <f>G57+F57+H57</f>
        <v>58615990</v>
      </c>
    </row>
    <row r="58" spans="1:9">
      <c r="A58" s="110"/>
      <c r="B58" s="150"/>
      <c r="C58" s="151"/>
      <c r="D58" s="152"/>
      <c r="E58" s="148" t="s">
        <v>14</v>
      </c>
      <c r="F58" s="45">
        <f t="shared" si="12"/>
        <v>0</v>
      </c>
      <c r="G58" s="45">
        <f>G23+G32+G55</f>
        <v>57299910</v>
      </c>
      <c r="H58" s="149">
        <v>0</v>
      </c>
      <c r="I58" s="46">
        <f>G58+F58+H58</f>
        <v>57299910</v>
      </c>
    </row>
    <row r="59" spans="1:9">
      <c r="A59" s="115"/>
      <c r="B59" s="153"/>
      <c r="C59" s="154"/>
      <c r="D59" s="155"/>
      <c r="E59" s="156" t="s">
        <v>15</v>
      </c>
      <c r="F59" s="45">
        <f t="shared" si="12"/>
        <v>0</v>
      </c>
      <c r="G59" s="45">
        <f t="shared" si="12"/>
        <v>1316080</v>
      </c>
      <c r="H59" s="149">
        <v>0</v>
      </c>
      <c r="I59" s="46">
        <f>G59+F59+H59</f>
        <v>1316080</v>
      </c>
    </row>
    <row r="60" spans="1:9" ht="16.5" customHeight="1">
      <c r="A60" s="157" t="s">
        <v>54</v>
      </c>
      <c r="B60" s="158" t="s">
        <v>55</v>
      </c>
      <c r="C60" s="159" t="s">
        <v>56</v>
      </c>
      <c r="D60" s="160"/>
      <c r="E60" s="161" t="s">
        <v>13</v>
      </c>
      <c r="F60" s="162">
        <v>0</v>
      </c>
      <c r="G60" s="162">
        <v>2464000</v>
      </c>
      <c r="H60" s="163">
        <v>0</v>
      </c>
      <c r="I60" s="164">
        <f t="shared" si="0"/>
        <v>2464000</v>
      </c>
    </row>
    <row r="61" spans="1:9">
      <c r="A61" s="165"/>
      <c r="B61" s="166"/>
      <c r="C61" s="167"/>
      <c r="D61" s="168"/>
      <c r="E61" s="95" t="s">
        <v>14</v>
      </c>
      <c r="F61" s="96">
        <v>0</v>
      </c>
      <c r="G61" s="96">
        <v>1800310</v>
      </c>
      <c r="H61" s="97">
        <v>0</v>
      </c>
      <c r="I61" s="164">
        <f t="shared" si="0"/>
        <v>1800310</v>
      </c>
    </row>
    <row r="62" spans="1:9">
      <c r="A62" s="165"/>
      <c r="B62" s="166"/>
      <c r="C62" s="169"/>
      <c r="D62" s="170"/>
      <c r="E62" s="99" t="s">
        <v>15</v>
      </c>
      <c r="F62" s="96">
        <v>0</v>
      </c>
      <c r="G62" s="96">
        <f>G60-G61</f>
        <v>663690</v>
      </c>
      <c r="H62" s="97">
        <f>H60-H61</f>
        <v>0</v>
      </c>
      <c r="I62" s="164">
        <f t="shared" si="0"/>
        <v>663690</v>
      </c>
    </row>
    <row r="63" spans="1:9" ht="16.5" customHeight="1">
      <c r="A63" s="171"/>
      <c r="B63" s="106"/>
      <c r="C63" s="159" t="s">
        <v>57</v>
      </c>
      <c r="D63" s="160"/>
      <c r="E63" s="95" t="s">
        <v>13</v>
      </c>
      <c r="F63" s="96">
        <v>0</v>
      </c>
      <c r="G63" s="96">
        <v>400000</v>
      </c>
      <c r="H63" s="97">
        <v>0</v>
      </c>
      <c r="I63" s="164">
        <f t="shared" si="0"/>
        <v>400000</v>
      </c>
    </row>
    <row r="64" spans="1:9">
      <c r="A64" s="171"/>
      <c r="B64" s="106"/>
      <c r="C64" s="167"/>
      <c r="D64" s="168"/>
      <c r="E64" s="95" t="s">
        <v>14</v>
      </c>
      <c r="F64" s="96">
        <v>0</v>
      </c>
      <c r="G64" s="96">
        <v>123550</v>
      </c>
      <c r="H64" s="97">
        <v>0</v>
      </c>
      <c r="I64" s="164">
        <f t="shared" si="0"/>
        <v>123550</v>
      </c>
    </row>
    <row r="65" spans="1:9">
      <c r="A65" s="171"/>
      <c r="B65" s="106"/>
      <c r="C65" s="169"/>
      <c r="D65" s="170"/>
      <c r="E65" s="172" t="s">
        <v>15</v>
      </c>
      <c r="F65" s="96">
        <f>F63-F64</f>
        <v>0</v>
      </c>
      <c r="G65" s="96">
        <f>G63-G64</f>
        <v>276450</v>
      </c>
      <c r="H65" s="173">
        <v>0</v>
      </c>
      <c r="I65" s="164">
        <f t="shared" si="0"/>
        <v>276450</v>
      </c>
    </row>
    <row r="66" spans="1:9">
      <c r="A66" s="171"/>
      <c r="B66" s="106"/>
      <c r="C66" s="159" t="s">
        <v>58</v>
      </c>
      <c r="D66" s="160"/>
      <c r="E66" s="95" t="s">
        <v>13</v>
      </c>
      <c r="F66" s="96">
        <v>0</v>
      </c>
      <c r="G66" s="96">
        <v>318000</v>
      </c>
      <c r="H66" s="97">
        <v>0</v>
      </c>
      <c r="I66" s="164">
        <f t="shared" si="0"/>
        <v>318000</v>
      </c>
    </row>
    <row r="67" spans="1:9">
      <c r="A67" s="171"/>
      <c r="B67" s="106"/>
      <c r="C67" s="167"/>
      <c r="D67" s="168"/>
      <c r="E67" s="95" t="s">
        <v>14</v>
      </c>
      <c r="F67" s="96">
        <v>0</v>
      </c>
      <c r="G67" s="96">
        <v>213990</v>
      </c>
      <c r="H67" s="97">
        <v>0</v>
      </c>
      <c r="I67" s="164">
        <f t="shared" si="0"/>
        <v>213990</v>
      </c>
    </row>
    <row r="68" spans="1:9">
      <c r="A68" s="171"/>
      <c r="B68" s="106"/>
      <c r="C68" s="169"/>
      <c r="D68" s="170"/>
      <c r="E68" s="99" t="s">
        <v>15</v>
      </c>
      <c r="F68" s="96">
        <f>F66-F67</f>
        <v>0</v>
      </c>
      <c r="G68" s="96">
        <f>G66-G67</f>
        <v>104010</v>
      </c>
      <c r="H68" s="97">
        <v>0</v>
      </c>
      <c r="I68" s="164">
        <f t="shared" si="0"/>
        <v>104010</v>
      </c>
    </row>
    <row r="69" spans="1:9">
      <c r="A69" s="171"/>
      <c r="B69" s="106"/>
      <c r="C69" s="159" t="s">
        <v>59</v>
      </c>
      <c r="D69" s="160"/>
      <c r="E69" s="161" t="s">
        <v>13</v>
      </c>
      <c r="F69" s="162">
        <v>0</v>
      </c>
      <c r="G69" s="162">
        <v>100000</v>
      </c>
      <c r="H69" s="163">
        <v>0</v>
      </c>
      <c r="I69" s="164">
        <f>F69+G69+H69</f>
        <v>100000</v>
      </c>
    </row>
    <row r="70" spans="1:9">
      <c r="A70" s="171"/>
      <c r="B70" s="106"/>
      <c r="C70" s="167"/>
      <c r="D70" s="168"/>
      <c r="E70" s="95" t="s">
        <v>14</v>
      </c>
      <c r="F70" s="96">
        <v>0</v>
      </c>
      <c r="G70" s="96">
        <v>8000</v>
      </c>
      <c r="H70" s="97">
        <v>0</v>
      </c>
      <c r="I70" s="164">
        <f t="shared" si="0"/>
        <v>8000</v>
      </c>
    </row>
    <row r="71" spans="1:9">
      <c r="A71" s="171"/>
      <c r="B71" s="106"/>
      <c r="C71" s="169"/>
      <c r="D71" s="170"/>
      <c r="E71" s="172" t="s">
        <v>15</v>
      </c>
      <c r="F71" s="96">
        <f>F69-F70</f>
        <v>0</v>
      </c>
      <c r="G71" s="96">
        <f>G69-G70</f>
        <v>92000</v>
      </c>
      <c r="H71" s="173">
        <v>0</v>
      </c>
      <c r="I71" s="164">
        <f>F71+G71+H71</f>
        <v>92000</v>
      </c>
    </row>
    <row r="72" spans="1:9" ht="16.5" customHeight="1">
      <c r="A72" s="171"/>
      <c r="B72" s="174"/>
      <c r="C72" s="134" t="s">
        <v>41</v>
      </c>
      <c r="D72" s="135"/>
      <c r="E72" s="136" t="s">
        <v>13</v>
      </c>
      <c r="F72" s="104">
        <f t="shared" ref="F72:H74" si="13">F60+F63+F66+F69</f>
        <v>0</v>
      </c>
      <c r="G72" s="104">
        <f>G60+G63+G66+G69</f>
        <v>3282000</v>
      </c>
      <c r="H72" s="112">
        <f t="shared" si="13"/>
        <v>0</v>
      </c>
      <c r="I72" s="105">
        <f>F72+G72+H72</f>
        <v>3282000</v>
      </c>
    </row>
    <row r="73" spans="1:9">
      <c r="A73" s="171"/>
      <c r="B73" s="174"/>
      <c r="C73" s="137"/>
      <c r="D73" s="138"/>
      <c r="E73" s="136" t="s">
        <v>14</v>
      </c>
      <c r="F73" s="104">
        <f t="shared" si="13"/>
        <v>0</v>
      </c>
      <c r="G73" s="104">
        <f t="shared" si="13"/>
        <v>2145850</v>
      </c>
      <c r="H73" s="112">
        <f t="shared" si="13"/>
        <v>0</v>
      </c>
      <c r="I73" s="105">
        <f t="shared" si="0"/>
        <v>2145850</v>
      </c>
    </row>
    <row r="74" spans="1:9">
      <c r="A74" s="171"/>
      <c r="B74" s="175"/>
      <c r="C74" s="140"/>
      <c r="D74" s="141"/>
      <c r="E74" s="107" t="s">
        <v>15</v>
      </c>
      <c r="F74" s="104">
        <f t="shared" si="13"/>
        <v>0</v>
      </c>
      <c r="G74" s="104">
        <f>G62+G65+G68+G71</f>
        <v>1136150</v>
      </c>
      <c r="H74" s="112">
        <f t="shared" si="13"/>
        <v>0</v>
      </c>
      <c r="I74" s="105">
        <f t="shared" si="0"/>
        <v>1136150</v>
      </c>
    </row>
    <row r="75" spans="1:9">
      <c r="A75" s="171"/>
      <c r="B75" s="145" t="s">
        <v>53</v>
      </c>
      <c r="C75" s="146"/>
      <c r="D75" s="147"/>
      <c r="E75" s="148" t="s">
        <v>13</v>
      </c>
      <c r="F75" s="45">
        <f t="shared" ref="F75:F77" si="14">F40+F49+F72</f>
        <v>0</v>
      </c>
      <c r="G75" s="45">
        <f>G60+G63+G66+G69</f>
        <v>3282000</v>
      </c>
      <c r="H75" s="149">
        <v>0</v>
      </c>
      <c r="I75" s="46">
        <f>G75+F75+H75</f>
        <v>3282000</v>
      </c>
    </row>
    <row r="76" spans="1:9">
      <c r="A76" s="171"/>
      <c r="B76" s="150"/>
      <c r="C76" s="151"/>
      <c r="D76" s="152"/>
      <c r="E76" s="148" t="s">
        <v>14</v>
      </c>
      <c r="F76" s="45">
        <f t="shared" si="14"/>
        <v>0</v>
      </c>
      <c r="G76" s="45">
        <f>G73</f>
        <v>2145850</v>
      </c>
      <c r="H76" s="149">
        <v>0</v>
      </c>
      <c r="I76" s="46">
        <f>G76+F76+H76</f>
        <v>2145850</v>
      </c>
    </row>
    <row r="77" spans="1:9">
      <c r="A77" s="171"/>
      <c r="B77" s="153"/>
      <c r="C77" s="154"/>
      <c r="D77" s="155"/>
      <c r="E77" s="156" t="s">
        <v>15</v>
      </c>
      <c r="F77" s="45">
        <f t="shared" si="14"/>
        <v>0</v>
      </c>
      <c r="G77" s="45">
        <f>G62+G65+G68+G71</f>
        <v>1136150</v>
      </c>
      <c r="H77" s="149">
        <v>0</v>
      </c>
      <c r="I77" s="46">
        <f>G77+F77+H77</f>
        <v>1136150</v>
      </c>
    </row>
    <row r="78" spans="1:9" ht="16.5" customHeight="1">
      <c r="A78" s="171"/>
      <c r="B78" s="176" t="s">
        <v>60</v>
      </c>
      <c r="C78" s="125" t="s">
        <v>61</v>
      </c>
      <c r="D78" s="126"/>
      <c r="E78" s="177" t="s">
        <v>13</v>
      </c>
      <c r="F78" s="40">
        <v>0</v>
      </c>
      <c r="G78" s="40">
        <v>750000</v>
      </c>
      <c r="H78" s="41">
        <v>0</v>
      </c>
      <c r="I78" s="42">
        <f t="shared" si="0"/>
        <v>750000</v>
      </c>
    </row>
    <row r="79" spans="1:9">
      <c r="A79" s="171"/>
      <c r="B79" s="178"/>
      <c r="C79" s="129"/>
      <c r="D79" s="130"/>
      <c r="E79" s="127" t="s">
        <v>14</v>
      </c>
      <c r="F79" s="28">
        <v>0</v>
      </c>
      <c r="G79" s="28">
        <v>723120</v>
      </c>
      <c r="H79" s="29">
        <v>0</v>
      </c>
      <c r="I79" s="31">
        <f t="shared" si="0"/>
        <v>723120</v>
      </c>
    </row>
    <row r="80" spans="1:9">
      <c r="A80" s="171"/>
      <c r="B80" s="178"/>
      <c r="C80" s="131"/>
      <c r="D80" s="132"/>
      <c r="E80" s="179" t="s">
        <v>15</v>
      </c>
      <c r="F80" s="28">
        <f>F78-F79</f>
        <v>0</v>
      </c>
      <c r="G80" s="28">
        <f>G78-G79</f>
        <v>26880</v>
      </c>
      <c r="H80" s="29">
        <f>H78-H79</f>
        <v>0</v>
      </c>
      <c r="I80" s="31">
        <f t="shared" si="0"/>
        <v>26880</v>
      </c>
    </row>
    <row r="81" spans="1:9" ht="17.25" customHeight="1">
      <c r="A81" s="110"/>
      <c r="B81" s="178"/>
      <c r="C81" s="134" t="s">
        <v>41</v>
      </c>
      <c r="D81" s="135"/>
      <c r="E81" s="103" t="s">
        <v>13</v>
      </c>
      <c r="F81" s="104">
        <f ca="1">F81+#REF!</f>
        <v>0</v>
      </c>
      <c r="G81" s="104">
        <v>750000</v>
      </c>
      <c r="H81" s="112">
        <v>0</v>
      </c>
      <c r="I81" s="105">
        <v>750000</v>
      </c>
    </row>
    <row r="82" spans="1:9">
      <c r="A82" s="110"/>
      <c r="B82" s="178"/>
      <c r="C82" s="137"/>
      <c r="D82" s="138"/>
      <c r="E82" s="103" t="s">
        <v>14</v>
      </c>
      <c r="F82" s="104">
        <v>0</v>
      </c>
      <c r="G82" s="104">
        <f>G79</f>
        <v>723120</v>
      </c>
      <c r="H82" s="112">
        <v>0</v>
      </c>
      <c r="I82" s="105">
        <f>G82+F82+H82</f>
        <v>723120</v>
      </c>
    </row>
    <row r="83" spans="1:9">
      <c r="A83" s="110"/>
      <c r="B83" s="178"/>
      <c r="C83" s="140"/>
      <c r="D83" s="141"/>
      <c r="E83" s="107" t="s">
        <v>15</v>
      </c>
      <c r="F83" s="104">
        <v>0</v>
      </c>
      <c r="G83" s="104">
        <f>G80</f>
        <v>26880</v>
      </c>
      <c r="H83" s="112">
        <v>0</v>
      </c>
      <c r="I83" s="105">
        <f>G83+F83+H83</f>
        <v>26880</v>
      </c>
    </row>
    <row r="84" spans="1:9">
      <c r="A84" s="110"/>
      <c r="B84" s="178"/>
      <c r="C84" s="180" t="s">
        <v>62</v>
      </c>
      <c r="D84" s="135"/>
      <c r="E84" s="103" t="s">
        <v>13</v>
      </c>
      <c r="F84" s="104">
        <v>0</v>
      </c>
      <c r="G84" s="104">
        <v>500000</v>
      </c>
      <c r="H84" s="112">
        <v>0</v>
      </c>
      <c r="I84" s="105">
        <f>G84+F84+H84</f>
        <v>500000</v>
      </c>
    </row>
    <row r="85" spans="1:9">
      <c r="A85" s="110"/>
      <c r="B85" s="178"/>
      <c r="C85" s="137"/>
      <c r="D85" s="138"/>
      <c r="E85" s="103" t="s">
        <v>14</v>
      </c>
      <c r="F85" s="104">
        <v>0</v>
      </c>
      <c r="G85" s="104">
        <v>492000</v>
      </c>
      <c r="H85" s="112">
        <v>0</v>
      </c>
      <c r="I85" s="105">
        <f t="shared" ref="I85:I101" si="15">G85+F85+H85</f>
        <v>492000</v>
      </c>
    </row>
    <row r="86" spans="1:9">
      <c r="A86" s="110"/>
      <c r="B86" s="178"/>
      <c r="C86" s="140"/>
      <c r="D86" s="141"/>
      <c r="E86" s="107" t="s">
        <v>15</v>
      </c>
      <c r="F86" s="104">
        <v>0</v>
      </c>
      <c r="G86" s="104">
        <f>G84-G85</f>
        <v>8000</v>
      </c>
      <c r="H86" s="112">
        <v>0</v>
      </c>
      <c r="I86" s="105">
        <f t="shared" si="15"/>
        <v>8000</v>
      </c>
    </row>
    <row r="87" spans="1:9">
      <c r="A87" s="110"/>
      <c r="B87" s="178"/>
      <c r="C87" s="134" t="s">
        <v>63</v>
      </c>
      <c r="D87" s="135"/>
      <c r="E87" s="103" t="s">
        <v>13</v>
      </c>
      <c r="F87" s="104">
        <v>0</v>
      </c>
      <c r="G87" s="104">
        <v>500000</v>
      </c>
      <c r="H87" s="112">
        <v>0</v>
      </c>
      <c r="I87" s="105">
        <f>G87+F87+H87</f>
        <v>500000</v>
      </c>
    </row>
    <row r="88" spans="1:9">
      <c r="A88" s="110"/>
      <c r="B88" s="178"/>
      <c r="C88" s="137"/>
      <c r="D88" s="138"/>
      <c r="E88" s="103" t="s">
        <v>14</v>
      </c>
      <c r="F88" s="104">
        <v>0</v>
      </c>
      <c r="G88" s="104">
        <v>492000</v>
      </c>
      <c r="H88" s="112">
        <v>0</v>
      </c>
      <c r="I88" s="105">
        <f t="shared" ref="I88:I89" si="16">G88+F88+H88</f>
        <v>492000</v>
      </c>
    </row>
    <row r="89" spans="1:9">
      <c r="A89" s="110"/>
      <c r="B89" s="181"/>
      <c r="C89" s="140"/>
      <c r="D89" s="141"/>
      <c r="E89" s="107" t="s">
        <v>15</v>
      </c>
      <c r="F89" s="104">
        <v>0</v>
      </c>
      <c r="G89" s="104">
        <f>G87-G88</f>
        <v>8000</v>
      </c>
      <c r="H89" s="112">
        <v>0</v>
      </c>
      <c r="I89" s="105">
        <f t="shared" si="16"/>
        <v>8000</v>
      </c>
    </row>
    <row r="90" spans="1:9">
      <c r="A90" s="110"/>
      <c r="B90" s="182" t="s">
        <v>64</v>
      </c>
      <c r="C90" s="183"/>
      <c r="D90" s="184"/>
      <c r="E90" s="103" t="s">
        <v>13</v>
      </c>
      <c r="F90" s="104">
        <v>0</v>
      </c>
      <c r="G90" s="104">
        <v>1100000</v>
      </c>
      <c r="H90" s="112">
        <v>0</v>
      </c>
      <c r="I90" s="105">
        <f t="shared" si="15"/>
        <v>1100000</v>
      </c>
    </row>
    <row r="91" spans="1:9">
      <c r="A91" s="110"/>
      <c r="B91" s="185"/>
      <c r="C91" s="186"/>
      <c r="D91" s="187"/>
      <c r="E91" s="103" t="s">
        <v>14</v>
      </c>
      <c r="F91" s="104">
        <v>0</v>
      </c>
      <c r="G91" s="104">
        <v>0</v>
      </c>
      <c r="H91" s="112">
        <v>0</v>
      </c>
      <c r="I91" s="105">
        <f t="shared" si="15"/>
        <v>0</v>
      </c>
    </row>
    <row r="92" spans="1:9">
      <c r="A92" s="110"/>
      <c r="B92" s="185"/>
      <c r="C92" s="186"/>
      <c r="D92" s="187"/>
      <c r="E92" s="107" t="s">
        <v>15</v>
      </c>
      <c r="F92" s="104">
        <v>0</v>
      </c>
      <c r="G92" s="104">
        <v>0</v>
      </c>
      <c r="H92" s="112">
        <v>0</v>
      </c>
      <c r="I92" s="105">
        <f t="shared" si="15"/>
        <v>0</v>
      </c>
    </row>
    <row r="93" spans="1:9">
      <c r="A93" s="110"/>
      <c r="B93" s="124"/>
      <c r="C93" s="134" t="s">
        <v>65</v>
      </c>
      <c r="D93" s="135"/>
      <c r="E93" s="103" t="s">
        <v>13</v>
      </c>
      <c r="F93" s="104">
        <v>0</v>
      </c>
      <c r="G93" s="104">
        <v>1050000</v>
      </c>
      <c r="H93" s="112">
        <v>0</v>
      </c>
      <c r="I93" s="105">
        <f t="shared" si="15"/>
        <v>1050000</v>
      </c>
    </row>
    <row r="94" spans="1:9">
      <c r="A94" s="110"/>
      <c r="B94" s="128"/>
      <c r="C94" s="137"/>
      <c r="D94" s="138"/>
      <c r="E94" s="103" t="s">
        <v>14</v>
      </c>
      <c r="F94" s="104">
        <v>0</v>
      </c>
      <c r="G94" s="104">
        <v>913000</v>
      </c>
      <c r="H94" s="112">
        <v>0</v>
      </c>
      <c r="I94" s="105">
        <f t="shared" si="15"/>
        <v>913000</v>
      </c>
    </row>
    <row r="95" spans="1:9">
      <c r="A95" s="110"/>
      <c r="B95" s="128"/>
      <c r="C95" s="140"/>
      <c r="D95" s="141"/>
      <c r="E95" s="107" t="s">
        <v>15</v>
      </c>
      <c r="F95" s="104">
        <v>0</v>
      </c>
      <c r="G95" s="104">
        <f>G93-G94</f>
        <v>137000</v>
      </c>
      <c r="H95" s="112">
        <v>0</v>
      </c>
      <c r="I95" s="105">
        <f t="shared" si="15"/>
        <v>137000</v>
      </c>
    </row>
    <row r="96" spans="1:9">
      <c r="A96" s="110"/>
      <c r="B96" s="128"/>
      <c r="C96" s="134" t="s">
        <v>66</v>
      </c>
      <c r="D96" s="135"/>
      <c r="E96" s="103" t="s">
        <v>13</v>
      </c>
      <c r="F96" s="104">
        <v>0</v>
      </c>
      <c r="G96" s="104">
        <v>50000</v>
      </c>
      <c r="H96" s="112">
        <v>0</v>
      </c>
      <c r="I96" s="105">
        <f t="shared" si="15"/>
        <v>50000</v>
      </c>
    </row>
    <row r="97" spans="1:9">
      <c r="A97" s="110"/>
      <c r="B97" s="128"/>
      <c r="C97" s="137"/>
      <c r="D97" s="138"/>
      <c r="E97" s="103" t="s">
        <v>14</v>
      </c>
      <c r="F97" s="104">
        <v>0</v>
      </c>
      <c r="G97" s="104">
        <v>0</v>
      </c>
      <c r="H97" s="112">
        <v>0</v>
      </c>
      <c r="I97" s="105">
        <f t="shared" si="15"/>
        <v>0</v>
      </c>
    </row>
    <row r="98" spans="1:9">
      <c r="A98" s="115"/>
      <c r="B98" s="139"/>
      <c r="C98" s="140"/>
      <c r="D98" s="141"/>
      <c r="E98" s="107" t="s">
        <v>15</v>
      </c>
      <c r="F98" s="104">
        <v>0</v>
      </c>
      <c r="G98" s="104">
        <f>G96-G97</f>
        <v>50000</v>
      </c>
      <c r="H98" s="112">
        <v>0</v>
      </c>
      <c r="I98" s="105">
        <f t="shared" si="15"/>
        <v>50000</v>
      </c>
    </row>
    <row r="99" spans="1:9">
      <c r="A99" s="110"/>
      <c r="B99" s="128"/>
      <c r="C99" s="137" t="s">
        <v>63</v>
      </c>
      <c r="D99" s="138"/>
      <c r="E99" s="188" t="s">
        <v>13</v>
      </c>
      <c r="F99" s="189">
        <v>0</v>
      </c>
      <c r="G99" s="189">
        <f>G93+G96</f>
        <v>1100000</v>
      </c>
      <c r="H99" s="190">
        <v>0</v>
      </c>
      <c r="I99" s="191">
        <f t="shared" si="15"/>
        <v>1100000</v>
      </c>
    </row>
    <row r="100" spans="1:9">
      <c r="A100" s="110"/>
      <c r="B100" s="128"/>
      <c r="C100" s="137"/>
      <c r="D100" s="138"/>
      <c r="E100" s="103" t="s">
        <v>14</v>
      </c>
      <c r="F100" s="104">
        <v>0</v>
      </c>
      <c r="G100" s="104">
        <f>G94+G97</f>
        <v>913000</v>
      </c>
      <c r="H100" s="112">
        <v>0</v>
      </c>
      <c r="I100" s="105">
        <f t="shared" si="15"/>
        <v>913000</v>
      </c>
    </row>
    <row r="101" spans="1:9">
      <c r="A101" s="115"/>
      <c r="B101" s="139"/>
      <c r="C101" s="140"/>
      <c r="D101" s="141"/>
      <c r="E101" s="107" t="s">
        <v>15</v>
      </c>
      <c r="F101" s="104">
        <v>0</v>
      </c>
      <c r="G101" s="104">
        <f>G95+G98</f>
        <v>187000</v>
      </c>
      <c r="H101" s="112">
        <v>0</v>
      </c>
      <c r="I101" s="105">
        <f t="shared" si="15"/>
        <v>187000</v>
      </c>
    </row>
    <row r="102" spans="1:9">
      <c r="A102" s="157" t="s">
        <v>67</v>
      </c>
      <c r="B102" s="176" t="s">
        <v>68</v>
      </c>
      <c r="C102" s="125" t="s">
        <v>69</v>
      </c>
      <c r="D102" s="126"/>
      <c r="E102" s="127" t="s">
        <v>13</v>
      </c>
      <c r="F102" s="28">
        <v>0</v>
      </c>
      <c r="G102" s="28">
        <v>1850000</v>
      </c>
      <c r="H102" s="29">
        <v>0</v>
      </c>
      <c r="I102" s="31">
        <f t="shared" ref="I102:I103" si="17">F102+G102+H102</f>
        <v>1850000</v>
      </c>
    </row>
    <row r="103" spans="1:9">
      <c r="A103" s="165"/>
      <c r="B103" s="178"/>
      <c r="C103" s="129"/>
      <c r="D103" s="130"/>
      <c r="E103" s="127" t="s">
        <v>14</v>
      </c>
      <c r="F103" s="28">
        <v>0</v>
      </c>
      <c r="G103" s="28">
        <v>1854986</v>
      </c>
      <c r="H103" s="29">
        <v>0</v>
      </c>
      <c r="I103" s="31">
        <f t="shared" si="17"/>
        <v>1854986</v>
      </c>
    </row>
    <row r="104" spans="1:9">
      <c r="A104" s="165"/>
      <c r="B104" s="178"/>
      <c r="C104" s="131"/>
      <c r="D104" s="132"/>
      <c r="E104" s="179" t="s">
        <v>15</v>
      </c>
      <c r="F104" s="28">
        <f>F102-F103</f>
        <v>0</v>
      </c>
      <c r="G104" s="28">
        <f t="shared" ref="G104:H104" si="18">G102-G103</f>
        <v>-4986</v>
      </c>
      <c r="H104" s="28">
        <f t="shared" si="18"/>
        <v>0</v>
      </c>
      <c r="I104" s="31">
        <f>I102-I103</f>
        <v>-4986</v>
      </c>
    </row>
    <row r="105" spans="1:9">
      <c r="A105" s="192"/>
      <c r="B105" s="124"/>
      <c r="C105" s="125" t="s">
        <v>68</v>
      </c>
      <c r="D105" s="126"/>
      <c r="E105" s="95" t="s">
        <v>13</v>
      </c>
      <c r="F105" s="96">
        <v>0</v>
      </c>
      <c r="G105" s="96">
        <v>500000</v>
      </c>
      <c r="H105" s="97">
        <v>0</v>
      </c>
      <c r="I105" s="98">
        <f>F105+G105+H105</f>
        <v>500000</v>
      </c>
    </row>
    <row r="106" spans="1:9">
      <c r="A106" s="192"/>
      <c r="B106" s="128"/>
      <c r="C106" s="129"/>
      <c r="D106" s="130"/>
      <c r="E106" s="95" t="s">
        <v>14</v>
      </c>
      <c r="F106" s="96">
        <v>0</v>
      </c>
      <c r="G106" s="96">
        <v>0</v>
      </c>
      <c r="H106" s="97">
        <v>0</v>
      </c>
      <c r="I106" s="98">
        <f t="shared" ref="I106:I110" si="19">F106+G106+H106</f>
        <v>0</v>
      </c>
    </row>
    <row r="107" spans="1:9">
      <c r="A107" s="192"/>
      <c r="B107" s="128"/>
      <c r="C107" s="131"/>
      <c r="D107" s="132"/>
      <c r="E107" s="99" t="s">
        <v>15</v>
      </c>
      <c r="F107" s="96">
        <f>F105-F106</f>
        <v>0</v>
      </c>
      <c r="G107" s="96">
        <f>G105-G106</f>
        <v>500000</v>
      </c>
      <c r="H107" s="96">
        <f>H105-H106</f>
        <v>0</v>
      </c>
      <c r="I107" s="98">
        <f t="shared" si="19"/>
        <v>500000</v>
      </c>
    </row>
    <row r="108" spans="1:9">
      <c r="A108" s="110"/>
      <c r="B108" s="128"/>
      <c r="C108" s="134" t="s">
        <v>41</v>
      </c>
      <c r="D108" s="135"/>
      <c r="E108" s="188" t="s">
        <v>13</v>
      </c>
      <c r="F108" s="189">
        <f t="shared" ref="F108:H109" si="20">F102+F105</f>
        <v>0</v>
      </c>
      <c r="G108" s="189">
        <f>G102+G105</f>
        <v>2350000</v>
      </c>
      <c r="H108" s="190">
        <f t="shared" si="20"/>
        <v>0</v>
      </c>
      <c r="I108" s="191">
        <f t="shared" si="19"/>
        <v>2350000</v>
      </c>
    </row>
    <row r="109" spans="1:9">
      <c r="A109" s="110"/>
      <c r="B109" s="128"/>
      <c r="C109" s="137"/>
      <c r="D109" s="138"/>
      <c r="E109" s="103" t="s">
        <v>14</v>
      </c>
      <c r="F109" s="189">
        <f t="shared" si="20"/>
        <v>0</v>
      </c>
      <c r="G109" s="189">
        <f t="shared" si="20"/>
        <v>1854986</v>
      </c>
      <c r="H109" s="190">
        <f t="shared" si="20"/>
        <v>0</v>
      </c>
      <c r="I109" s="105">
        <f t="shared" si="19"/>
        <v>1854986</v>
      </c>
    </row>
    <row r="110" spans="1:9">
      <c r="A110" s="115"/>
      <c r="B110" s="139"/>
      <c r="C110" s="140"/>
      <c r="D110" s="141"/>
      <c r="E110" s="142" t="s">
        <v>15</v>
      </c>
      <c r="F110" s="189">
        <f>F104+F107</f>
        <v>0</v>
      </c>
      <c r="G110" s="189">
        <f>G104+G107</f>
        <v>495014</v>
      </c>
      <c r="H110" s="190">
        <f>H104+H107</f>
        <v>0</v>
      </c>
      <c r="I110" s="144">
        <f t="shared" si="19"/>
        <v>495014</v>
      </c>
    </row>
    <row r="111" spans="1:9">
      <c r="A111" s="157" t="s">
        <v>70</v>
      </c>
      <c r="B111" s="176" t="s">
        <v>70</v>
      </c>
      <c r="C111" s="125" t="s">
        <v>70</v>
      </c>
      <c r="D111" s="126"/>
      <c r="E111" s="127" t="s">
        <v>13</v>
      </c>
      <c r="F111" s="28">
        <v>0</v>
      </c>
      <c r="G111" s="28">
        <v>50000</v>
      </c>
      <c r="H111" s="29">
        <v>0</v>
      </c>
      <c r="I111" s="31">
        <f t="shared" si="0"/>
        <v>50000</v>
      </c>
    </row>
    <row r="112" spans="1:9">
      <c r="A112" s="165"/>
      <c r="B112" s="178"/>
      <c r="C112" s="129"/>
      <c r="D112" s="130"/>
      <c r="E112" s="127" t="s">
        <v>14</v>
      </c>
      <c r="F112" s="28">
        <v>0</v>
      </c>
      <c r="G112" s="28">
        <v>500</v>
      </c>
      <c r="H112" s="29">
        <v>0</v>
      </c>
      <c r="I112" s="31">
        <f t="shared" si="0"/>
        <v>500</v>
      </c>
    </row>
    <row r="113" spans="1:9">
      <c r="A113" s="165"/>
      <c r="B113" s="178"/>
      <c r="C113" s="131"/>
      <c r="D113" s="132"/>
      <c r="E113" s="179" t="s">
        <v>15</v>
      </c>
      <c r="F113" s="28">
        <f>F111-F112</f>
        <v>0</v>
      </c>
      <c r="G113" s="28">
        <f t="shared" ref="G113:H113" si="21">G111-G112</f>
        <v>49500</v>
      </c>
      <c r="H113" s="28">
        <f t="shared" si="21"/>
        <v>0</v>
      </c>
      <c r="I113" s="31">
        <f>I111-I112</f>
        <v>49500</v>
      </c>
    </row>
    <row r="114" spans="1:9">
      <c r="A114" s="192"/>
      <c r="B114" s="124"/>
      <c r="C114" s="125" t="s">
        <v>52</v>
      </c>
      <c r="D114" s="126"/>
      <c r="E114" s="95" t="s">
        <v>13</v>
      </c>
      <c r="F114" s="96">
        <v>0</v>
      </c>
      <c r="G114" s="96">
        <v>0</v>
      </c>
      <c r="H114" s="97">
        <v>0</v>
      </c>
      <c r="I114" s="98">
        <f>F114+G114+H114</f>
        <v>0</v>
      </c>
    </row>
    <row r="115" spans="1:9">
      <c r="A115" s="192"/>
      <c r="B115" s="128"/>
      <c r="C115" s="129"/>
      <c r="D115" s="130"/>
      <c r="E115" s="95" t="s">
        <v>14</v>
      </c>
      <c r="F115" s="96">
        <v>0</v>
      </c>
      <c r="G115" s="96">
        <v>0</v>
      </c>
      <c r="H115" s="97">
        <v>0</v>
      </c>
      <c r="I115" s="98">
        <f t="shared" ref="I115:I116" si="22">F115+G115+H115</f>
        <v>0</v>
      </c>
    </row>
    <row r="116" spans="1:9">
      <c r="A116" s="192"/>
      <c r="B116" s="139"/>
      <c r="C116" s="131"/>
      <c r="D116" s="132"/>
      <c r="E116" s="99" t="s">
        <v>15</v>
      </c>
      <c r="F116" s="96">
        <f>F114-F115</f>
        <v>0</v>
      </c>
      <c r="G116" s="96">
        <f>G114-G115</f>
        <v>0</v>
      </c>
      <c r="H116" s="96">
        <f>H114-H115</f>
        <v>0</v>
      </c>
      <c r="I116" s="98">
        <f t="shared" si="22"/>
        <v>0</v>
      </c>
    </row>
    <row r="117" spans="1:9">
      <c r="A117" s="110"/>
      <c r="B117" s="128"/>
      <c r="C117" s="134" t="s">
        <v>41</v>
      </c>
      <c r="D117" s="135"/>
      <c r="E117" s="188" t="s">
        <v>13</v>
      </c>
      <c r="F117" s="189">
        <f t="shared" ref="F117:H119" si="23">F111+F114</f>
        <v>0</v>
      </c>
      <c r="G117" s="189">
        <f t="shared" si="23"/>
        <v>50000</v>
      </c>
      <c r="H117" s="190">
        <f t="shared" si="23"/>
        <v>0</v>
      </c>
      <c r="I117" s="191">
        <f t="shared" si="0"/>
        <v>50000</v>
      </c>
    </row>
    <row r="118" spans="1:9">
      <c r="A118" s="110"/>
      <c r="B118" s="128"/>
      <c r="C118" s="137"/>
      <c r="D118" s="138"/>
      <c r="E118" s="103" t="s">
        <v>14</v>
      </c>
      <c r="F118" s="189">
        <f t="shared" si="23"/>
        <v>0</v>
      </c>
      <c r="G118" s="189">
        <f t="shared" si="23"/>
        <v>500</v>
      </c>
      <c r="H118" s="190">
        <f t="shared" si="23"/>
        <v>0</v>
      </c>
      <c r="I118" s="105">
        <f t="shared" si="0"/>
        <v>500</v>
      </c>
    </row>
    <row r="119" spans="1:9">
      <c r="A119" s="115"/>
      <c r="B119" s="139"/>
      <c r="C119" s="140"/>
      <c r="D119" s="141"/>
      <c r="E119" s="142" t="s">
        <v>15</v>
      </c>
      <c r="F119" s="189">
        <f t="shared" si="23"/>
        <v>0</v>
      </c>
      <c r="G119" s="189">
        <f t="shared" si="23"/>
        <v>49500</v>
      </c>
      <c r="H119" s="190">
        <f t="shared" si="23"/>
        <v>0</v>
      </c>
      <c r="I119" s="144">
        <f t="shared" si="0"/>
        <v>49500</v>
      </c>
    </row>
    <row r="120" spans="1:9" ht="16.5" customHeight="1">
      <c r="A120" s="157" t="s">
        <v>71</v>
      </c>
      <c r="B120" s="193" t="s">
        <v>72</v>
      </c>
      <c r="C120" s="125" t="s">
        <v>73</v>
      </c>
      <c r="D120" s="126"/>
      <c r="E120" s="95" t="s">
        <v>13</v>
      </c>
      <c r="F120" s="96">
        <v>0</v>
      </c>
      <c r="G120" s="96">
        <v>52490</v>
      </c>
      <c r="H120" s="97">
        <v>0</v>
      </c>
      <c r="I120" s="98">
        <f t="shared" si="0"/>
        <v>52490</v>
      </c>
    </row>
    <row r="121" spans="1:9">
      <c r="A121" s="165"/>
      <c r="B121" s="194"/>
      <c r="C121" s="129"/>
      <c r="D121" s="130"/>
      <c r="E121" s="95" t="s">
        <v>14</v>
      </c>
      <c r="F121" s="96">
        <v>0</v>
      </c>
      <c r="G121" s="96">
        <v>0</v>
      </c>
      <c r="H121" s="97">
        <v>0</v>
      </c>
      <c r="I121" s="98">
        <f t="shared" si="0"/>
        <v>0</v>
      </c>
    </row>
    <row r="122" spans="1:9">
      <c r="A122" s="165"/>
      <c r="B122" s="194"/>
      <c r="C122" s="131"/>
      <c r="D122" s="132"/>
      <c r="E122" s="99" t="s">
        <v>15</v>
      </c>
      <c r="F122" s="96">
        <f>F120-F121</f>
        <v>0</v>
      </c>
      <c r="G122" s="96">
        <f>G120-G121</f>
        <v>52490</v>
      </c>
      <c r="H122" s="96">
        <f>H120-H121</f>
        <v>0</v>
      </c>
      <c r="I122" s="98">
        <f t="shared" si="0"/>
        <v>52490</v>
      </c>
    </row>
    <row r="123" spans="1:9">
      <c r="A123" s="171"/>
      <c r="B123" s="128"/>
      <c r="C123" s="134" t="s">
        <v>41</v>
      </c>
      <c r="D123" s="135"/>
      <c r="E123" s="103" t="s">
        <v>13</v>
      </c>
      <c r="F123" s="104">
        <f t="shared" ref="F123:H124" si="24">F120</f>
        <v>0</v>
      </c>
      <c r="G123" s="104">
        <f t="shared" si="24"/>
        <v>52490</v>
      </c>
      <c r="H123" s="112">
        <f t="shared" si="24"/>
        <v>0</v>
      </c>
      <c r="I123" s="105">
        <f>SUM(F123:H123)</f>
        <v>52490</v>
      </c>
    </row>
    <row r="124" spans="1:9">
      <c r="A124" s="171"/>
      <c r="B124" s="128"/>
      <c r="C124" s="137"/>
      <c r="D124" s="138"/>
      <c r="E124" s="103" t="s">
        <v>14</v>
      </c>
      <c r="F124" s="104">
        <f t="shared" si="24"/>
        <v>0</v>
      </c>
      <c r="G124" s="104">
        <f t="shared" si="24"/>
        <v>0</v>
      </c>
      <c r="H124" s="112">
        <f t="shared" si="24"/>
        <v>0</v>
      </c>
      <c r="I124" s="105">
        <f>SUM(F124:H124)</f>
        <v>0</v>
      </c>
    </row>
    <row r="125" spans="1:9">
      <c r="A125" s="171"/>
      <c r="B125" s="139"/>
      <c r="C125" s="140"/>
      <c r="D125" s="141"/>
      <c r="E125" s="188" t="s">
        <v>74</v>
      </c>
      <c r="F125" s="189"/>
      <c r="G125" s="189">
        <f>G123-G124</f>
        <v>52490</v>
      </c>
      <c r="H125" s="112"/>
      <c r="I125" s="105"/>
    </row>
    <row r="126" spans="1:9">
      <c r="A126" s="171"/>
      <c r="B126" s="145" t="s">
        <v>53</v>
      </c>
      <c r="C126" s="146"/>
      <c r="D126" s="147"/>
      <c r="E126" s="148" t="s">
        <v>13</v>
      </c>
      <c r="F126" s="45">
        <f>F76+F82+F123</f>
        <v>0</v>
      </c>
      <c r="G126" s="45">
        <f>G81+G87+G99+G108+G117+G123</f>
        <v>4802490</v>
      </c>
      <c r="H126" s="149">
        <v>0</v>
      </c>
      <c r="I126" s="46">
        <f>G126+F126+H126</f>
        <v>4802490</v>
      </c>
    </row>
    <row r="127" spans="1:9">
      <c r="A127" s="171"/>
      <c r="B127" s="150"/>
      <c r="C127" s="151"/>
      <c r="D127" s="152"/>
      <c r="E127" s="148" t="s">
        <v>14</v>
      </c>
      <c r="F127" s="45">
        <f>F77+F83+F124</f>
        <v>0</v>
      </c>
      <c r="G127" s="45">
        <f>G82+G88+G109+G118+G124+G100</f>
        <v>3983606</v>
      </c>
      <c r="H127" s="149">
        <v>0</v>
      </c>
      <c r="I127" s="46">
        <f>G127+F127+H127</f>
        <v>3983606</v>
      </c>
    </row>
    <row r="128" spans="1:9" ht="17.25" thickBot="1">
      <c r="A128" s="171"/>
      <c r="B128" s="153"/>
      <c r="C128" s="154"/>
      <c r="D128" s="155"/>
      <c r="E128" s="156" t="s">
        <v>15</v>
      </c>
      <c r="F128" s="45">
        <f>F78+F102+F125</f>
        <v>0</v>
      </c>
      <c r="G128" s="45">
        <f>G83+G89+G110+G119+G125+G101</f>
        <v>818884</v>
      </c>
      <c r="H128" s="149">
        <v>0</v>
      </c>
      <c r="I128" s="46">
        <f>G128+F128+H128</f>
        <v>818884</v>
      </c>
    </row>
    <row r="129" spans="1:9" ht="17.25" thickTop="1">
      <c r="A129" s="195" t="s">
        <v>31</v>
      </c>
      <c r="B129" s="196"/>
      <c r="C129" s="196"/>
      <c r="D129" s="196"/>
      <c r="E129" s="78" t="s">
        <v>13</v>
      </c>
      <c r="F129" s="79">
        <v>0</v>
      </c>
      <c r="G129" s="79">
        <f>G57+G75+G126</f>
        <v>66700480</v>
      </c>
      <c r="H129" s="79">
        <f>H57+H81+H117+H123</f>
        <v>0</v>
      </c>
      <c r="I129" s="80">
        <f>G129</f>
        <v>66700480</v>
      </c>
    </row>
    <row r="130" spans="1:9">
      <c r="A130" s="197"/>
      <c r="B130" s="74"/>
      <c r="C130" s="74"/>
      <c r="D130" s="74"/>
      <c r="E130" s="78" t="s">
        <v>14</v>
      </c>
      <c r="F130" s="79">
        <f>F58+F82+F118+F124</f>
        <v>0</v>
      </c>
      <c r="G130" s="79">
        <f>G58+G76+G127</f>
        <v>63429366</v>
      </c>
      <c r="H130" s="79">
        <f>H58+H82+H118+H124</f>
        <v>0</v>
      </c>
      <c r="I130" s="80">
        <f>G130</f>
        <v>63429366</v>
      </c>
    </row>
    <row r="131" spans="1:9" ht="17.25" thickBot="1">
      <c r="A131" s="198"/>
      <c r="B131" s="81"/>
      <c r="C131" s="81"/>
      <c r="D131" s="81"/>
      <c r="E131" s="199" t="s">
        <v>15</v>
      </c>
      <c r="F131" s="200">
        <v>0</v>
      </c>
      <c r="G131" s="200">
        <f>G59+G77+G128</f>
        <v>3271114</v>
      </c>
      <c r="H131" s="200">
        <v>0</v>
      </c>
      <c r="I131" s="201">
        <f>G131</f>
        <v>3271114</v>
      </c>
    </row>
  </sheetData>
  <mergeCells count="66">
    <mergeCell ref="C123:D125"/>
    <mergeCell ref="B126:D128"/>
    <mergeCell ref="A129:D131"/>
    <mergeCell ref="A114:A116"/>
    <mergeCell ref="C114:D116"/>
    <mergeCell ref="C117:D119"/>
    <mergeCell ref="A120:A122"/>
    <mergeCell ref="B120:B122"/>
    <mergeCell ref="C120:D122"/>
    <mergeCell ref="A105:A107"/>
    <mergeCell ref="C105:D107"/>
    <mergeCell ref="C108:D110"/>
    <mergeCell ref="A111:A113"/>
    <mergeCell ref="B111:B113"/>
    <mergeCell ref="C111:D113"/>
    <mergeCell ref="B90:D92"/>
    <mergeCell ref="C93:D95"/>
    <mergeCell ref="C96:D98"/>
    <mergeCell ref="C99:D101"/>
    <mergeCell ref="A102:A104"/>
    <mergeCell ref="B102:B104"/>
    <mergeCell ref="C102:D104"/>
    <mergeCell ref="C66:D68"/>
    <mergeCell ref="C69:D71"/>
    <mergeCell ref="C72:D74"/>
    <mergeCell ref="B75:D77"/>
    <mergeCell ref="B78:B89"/>
    <mergeCell ref="C78:D80"/>
    <mergeCell ref="C81:D83"/>
    <mergeCell ref="C84:D86"/>
    <mergeCell ref="C87:D89"/>
    <mergeCell ref="C54:D56"/>
    <mergeCell ref="B57:D59"/>
    <mergeCell ref="A60:A62"/>
    <mergeCell ref="B60:B62"/>
    <mergeCell ref="C60:D62"/>
    <mergeCell ref="C63:D65"/>
    <mergeCell ref="C34:D36"/>
    <mergeCell ref="C37:D39"/>
    <mergeCell ref="C40:D42"/>
    <mergeCell ref="C43:D45"/>
    <mergeCell ref="C46:D48"/>
    <mergeCell ref="C51:D53"/>
    <mergeCell ref="C19:D21"/>
    <mergeCell ref="C22:D24"/>
    <mergeCell ref="B25:B27"/>
    <mergeCell ref="C25:D27"/>
    <mergeCell ref="C28:D30"/>
    <mergeCell ref="B31:B33"/>
    <mergeCell ref="C31:D33"/>
    <mergeCell ref="I2:I3"/>
    <mergeCell ref="C3:D3"/>
    <mergeCell ref="A4:A6"/>
    <mergeCell ref="B4:B6"/>
    <mergeCell ref="C4:D6"/>
    <mergeCell ref="B7:B23"/>
    <mergeCell ref="C7:D9"/>
    <mergeCell ref="C10:D12"/>
    <mergeCell ref="C13:D15"/>
    <mergeCell ref="C16:D18"/>
    <mergeCell ref="A1:D1"/>
    <mergeCell ref="A2:D2"/>
    <mergeCell ref="E2:E3"/>
    <mergeCell ref="F2:F3"/>
    <mergeCell ref="G2:G3"/>
    <mergeCell ref="H2:H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firstPageNumber="257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세입</vt:lpstr>
      <vt:lpstr>세출</vt:lpstr>
      <vt:lpstr>세입!Print_Area</vt:lpstr>
      <vt:lpstr>세출!Print_Titles</vt:lpstr>
    </vt:vector>
  </TitlesOfParts>
  <Company>PowerCom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PowerUser</dc:creator>
  <cp:lastModifiedBy>PowerUser</cp:lastModifiedBy>
  <dcterms:created xsi:type="dcterms:W3CDTF">2017-03-20T10:45:37Z</dcterms:created>
  <dcterms:modified xsi:type="dcterms:W3CDTF">2017-03-20T10:46:43Z</dcterms:modified>
</cp:coreProperties>
</file>