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참좋은노인복지센터 3차 추경(161130)\"/>
    </mc:Choice>
  </mc:AlternateContent>
  <bookViews>
    <workbookView xWindow="0" yWindow="0" windowWidth="22770" windowHeight="10875" activeTab="3"/>
  </bookViews>
  <sheets>
    <sheet name="재가노인지원" sheetId="2" r:id="rId1"/>
    <sheet name="방문요양" sheetId="3" r:id="rId2"/>
    <sheet name="노인돌봄" sheetId="4" r:id="rId3"/>
    <sheet name="특별회계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0">재가노인지원!$A$1:$E$32</definedName>
    <definedName name="_xlnm.Print_Area" localSheetId="3">특별회계!$A$1:$E$24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E18" i="5" s="1"/>
  <c r="C18" i="5"/>
  <c r="B18" i="5"/>
  <c r="A18" i="5"/>
  <c r="D17" i="5"/>
  <c r="C17" i="5"/>
  <c r="E17" i="5" s="1"/>
  <c r="B17" i="5"/>
  <c r="A17" i="5"/>
  <c r="D16" i="5"/>
  <c r="E16" i="5" s="1"/>
  <c r="C16" i="5"/>
  <c r="B16" i="5"/>
  <c r="A16" i="5"/>
  <c r="C15" i="5"/>
  <c r="D10" i="5"/>
  <c r="E10" i="5" s="1"/>
  <c r="C10" i="5"/>
  <c r="B10" i="5"/>
  <c r="A10" i="5"/>
  <c r="D9" i="5"/>
  <c r="C9" i="5"/>
  <c r="E9" i="5" s="1"/>
  <c r="B9" i="5"/>
  <c r="A9" i="5"/>
  <c r="D8" i="5"/>
  <c r="E8" i="5" s="1"/>
  <c r="C8" i="5"/>
  <c r="B8" i="5"/>
  <c r="A8" i="5"/>
  <c r="D7" i="5"/>
  <c r="C7" i="5"/>
  <c r="C6" i="5" s="1"/>
  <c r="B7" i="5"/>
  <c r="A7" i="5"/>
  <c r="D6" i="5"/>
  <c r="E7" i="5" l="1"/>
  <c r="E6" i="5" s="1"/>
  <c r="D15" i="5"/>
  <c r="E15" i="5" s="1"/>
  <c r="E21" i="4" l="1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D14" i="4"/>
  <c r="C14" i="4"/>
  <c r="E14" i="4" s="1"/>
  <c r="D9" i="4"/>
  <c r="E9" i="4" s="1"/>
  <c r="D8" i="4"/>
  <c r="E8" i="4" s="1"/>
  <c r="D7" i="4"/>
  <c r="E7" i="4" s="1"/>
  <c r="D6" i="4"/>
  <c r="E6" i="4" s="1"/>
  <c r="C6" i="4"/>
  <c r="D28" i="3" l="1"/>
  <c r="E28" i="3" s="1"/>
  <c r="D27" i="3"/>
  <c r="E27" i="3" s="1"/>
  <c r="D26" i="3"/>
  <c r="E26" i="3" s="1"/>
  <c r="E25" i="3"/>
  <c r="E24" i="3"/>
  <c r="D24" i="3"/>
  <c r="E23" i="3"/>
  <c r="D23" i="3"/>
  <c r="E22" i="3"/>
  <c r="D22" i="3"/>
  <c r="E21" i="3"/>
  <c r="D21" i="3"/>
  <c r="E20" i="3"/>
  <c r="D20" i="3"/>
  <c r="D19" i="3"/>
  <c r="E19" i="3" s="1"/>
  <c r="D18" i="3"/>
  <c r="E18" i="3" s="1"/>
  <c r="D17" i="3"/>
  <c r="E17" i="3" s="1"/>
  <c r="D16" i="3"/>
  <c r="E16" i="3" s="1"/>
  <c r="C16" i="3"/>
  <c r="D11" i="3"/>
  <c r="E11" i="3" s="1"/>
  <c r="D10" i="3"/>
  <c r="E10" i="3" s="1"/>
  <c r="E9" i="3"/>
  <c r="D8" i="3"/>
  <c r="E8" i="3" s="1"/>
  <c r="D7" i="3"/>
  <c r="E7" i="3" s="1"/>
  <c r="C6" i="3"/>
  <c r="D6" i="3" l="1"/>
  <c r="E6" i="3" s="1"/>
  <c r="E28" i="2" l="1"/>
  <c r="D27" i="2"/>
  <c r="C27" i="2"/>
  <c r="E27" i="2" s="1"/>
  <c r="B27" i="2"/>
  <c r="A27" i="2"/>
  <c r="D26" i="2"/>
  <c r="E26" i="2" s="1"/>
  <c r="C26" i="2"/>
  <c r="B26" i="2"/>
  <c r="A26" i="2"/>
  <c r="D25" i="2"/>
  <c r="C25" i="2"/>
  <c r="E25" i="2" s="1"/>
  <c r="B25" i="2"/>
  <c r="D24" i="2"/>
  <c r="C24" i="2"/>
  <c r="E24" i="2" s="1"/>
  <c r="B24" i="2"/>
  <c r="D23" i="2"/>
  <c r="C23" i="2"/>
  <c r="E23" i="2" s="1"/>
  <c r="B23" i="2"/>
  <c r="D22" i="2"/>
  <c r="C22" i="2"/>
  <c r="E22" i="2" s="1"/>
  <c r="B22" i="2"/>
  <c r="D21" i="2"/>
  <c r="C21" i="2"/>
  <c r="E21" i="2" s="1"/>
  <c r="B21" i="2"/>
  <c r="A21" i="2"/>
  <c r="D20" i="2"/>
  <c r="E20" i="2" s="1"/>
  <c r="C20" i="2"/>
  <c r="B20" i="2"/>
  <c r="A20" i="2"/>
  <c r="D19" i="2"/>
  <c r="C19" i="2"/>
  <c r="E19" i="2" s="1"/>
  <c r="B19" i="2"/>
  <c r="D18" i="2"/>
  <c r="C18" i="2"/>
  <c r="E18" i="2" s="1"/>
  <c r="B18" i="2"/>
  <c r="D17" i="2"/>
  <c r="C17" i="2"/>
  <c r="C16" i="2" s="1"/>
  <c r="B17" i="2"/>
  <c r="A17" i="2"/>
  <c r="D16" i="2"/>
  <c r="E16" i="2" s="1"/>
  <c r="D11" i="2"/>
  <c r="C11" i="2"/>
  <c r="E11" i="2" s="1"/>
  <c r="B11" i="2"/>
  <c r="A11" i="2"/>
  <c r="D10" i="2"/>
  <c r="E10" i="2" s="1"/>
  <c r="C10" i="2"/>
  <c r="B10" i="2"/>
  <c r="A10" i="2"/>
  <c r="D9" i="2"/>
  <c r="C9" i="2"/>
  <c r="E9" i="2" s="1"/>
  <c r="B9" i="2"/>
  <c r="A9" i="2"/>
  <c r="D8" i="2"/>
  <c r="E8" i="2" s="1"/>
  <c r="C8" i="2"/>
  <c r="B8" i="2"/>
  <c r="A8" i="2"/>
  <c r="D7" i="2"/>
  <c r="C7" i="2"/>
  <c r="C6" i="2" s="1"/>
  <c r="B7" i="2"/>
  <c r="A7" i="2"/>
  <c r="D6" i="2"/>
  <c r="E6" i="2" l="1"/>
  <c r="E7" i="2"/>
  <c r="E17" i="2"/>
</calcChain>
</file>

<file path=xl/sharedStrings.xml><?xml version="1.0" encoding="utf-8"?>
<sst xmlns="http://schemas.openxmlformats.org/spreadsheetml/2006/main" count="115" uniqueCount="81">
  <si>
    <t>1. 2016년 참좋은노인복지센터(재가노인 일반사업) 3차 추경 예산(안) 총괄내역서</t>
    <phoneticPr fontId="5" type="noConversion"/>
  </si>
  <si>
    <t>참좋은노인복지센터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</si>
  <si>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</si>
  <si>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</si>
  <si>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</si>
  <si>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</si>
  <si>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</si>
  <si>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</si>
  <si>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 계</t>
    <phoneticPr fontId="5" type="noConversion"/>
  </si>
  <si>
    <t>세                    출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</si>
  <si>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</si>
  <si>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</si>
  <si>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</si>
  <si>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</si>
  <si>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</si>
  <si>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계</t>
    <phoneticPr fontId="5" type="noConversion"/>
  </si>
  <si>
    <t>이월금</t>
    <phoneticPr fontId="5" type="noConversion"/>
  </si>
  <si>
    <t>이월금</t>
    <phoneticPr fontId="13" type="noConversion"/>
  </si>
  <si>
    <t>1. 2016년 참좋은노인복지센터(방문요양) 3차 추경 예산(안) 총괄내역서</t>
    <phoneticPr fontId="5" type="noConversion"/>
  </si>
  <si>
    <t>참좋은노인복지센터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</si>
  <si>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</si>
  <si>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</si>
  <si>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</si>
  <si>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</si>
  <si>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</si>
  <si>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</si>
  <si>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 계</t>
    <phoneticPr fontId="5" type="noConversion"/>
  </si>
  <si>
    <t>이용자비용수입</t>
    <phoneticPr fontId="5" type="noConversion"/>
  </si>
  <si>
    <t>요양급여수입</t>
    <phoneticPr fontId="5" type="noConversion"/>
  </si>
  <si>
    <t>전입금</t>
    <phoneticPr fontId="5" type="noConversion"/>
  </si>
  <si>
    <t>잡수입</t>
    <phoneticPr fontId="5" type="noConversion"/>
  </si>
  <si>
    <t>세                    출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</si>
  <si>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</si>
  <si>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</si>
  <si>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</si>
  <si>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</si>
  <si>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</si>
  <si>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계</t>
    <phoneticPr fontId="5" type="noConversion"/>
  </si>
  <si>
    <t>사무비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</si>
  <si>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</si>
  <si>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</si>
  <si>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</si>
  <si>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재산조성비</t>
    <phoneticPr fontId="5" type="noConversion"/>
  </si>
  <si>
    <t>시설비</t>
    <phoneticPr fontId="5" type="noConversion"/>
  </si>
  <si>
    <t>사업비</t>
    <phoneticPr fontId="13" type="noConversion"/>
  </si>
  <si>
    <t>장기요양대상자관리사업비</t>
    <phoneticPr fontId="13" type="noConversion"/>
  </si>
  <si>
    <t>요양보호사관리사업비</t>
    <phoneticPr fontId="13" type="noConversion"/>
  </si>
  <si>
    <t>기타사업비</t>
    <phoneticPr fontId="13" type="noConversion"/>
  </si>
  <si>
    <t>전출금</t>
    <phoneticPr fontId="13" type="noConversion"/>
  </si>
  <si>
    <t>잡지출</t>
    <phoneticPr fontId="13" type="noConversion"/>
  </si>
  <si>
    <t>예비비</t>
    <phoneticPr fontId="5" type="noConversion"/>
  </si>
  <si>
    <t xml:space="preserve">예비비 </t>
    <phoneticPr fontId="5" type="noConversion"/>
  </si>
  <si>
    <t>운영충당적립금</t>
    <phoneticPr fontId="13" type="noConversion"/>
  </si>
  <si>
    <t>준비금</t>
    <phoneticPr fontId="13" type="noConversion"/>
  </si>
  <si>
    <t>환경개선준비금</t>
    <phoneticPr fontId="13" type="noConversion"/>
  </si>
  <si>
    <t>1. 2016년 참좋은노인복지센터(노인돌봄사업) 3차 추경 예산(안) 총괄내역서</t>
    <phoneticPr fontId="5" type="noConversion"/>
  </si>
  <si>
    <t>참좋은 노인복지센터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</si>
  <si>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</si>
  <si>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</si>
  <si>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</si>
  <si>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</si>
  <si>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</si>
  <si>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증 감(B-A)</t>
    <phoneticPr fontId="5" type="noConversion"/>
  </si>
  <si>
    <t>총        계</t>
    <phoneticPr fontId="5" type="noConversion"/>
  </si>
  <si>
    <t>사업수입</t>
    <phoneticPr fontId="5" type="noConversion"/>
  </si>
  <si>
    <t>잡수입</t>
    <phoneticPr fontId="5" type="noConversion"/>
  </si>
  <si>
    <t>세                    출</t>
    <phoneticPr fontId="5" type="noConversion"/>
  </si>
  <si>
    <t>관</t>
    <phoneticPr fontId="5" type="noConversion"/>
  </si>
  <si>
    <t>항</t>
    <phoneticPr fontId="5" type="noConversion"/>
  </si>
  <si>
    <t>2016년
기정예산(A)</t>
    <phoneticPr fontId="5" type="noConversion"/>
  </si>
  <si>
    <t>2016년
경정예산(B)</t>
    <phoneticPr fontId="5" type="noConversion"/>
  </si>
  <si>
    <t>총       계</t>
    <phoneticPr fontId="5" type="noConversion"/>
  </si>
  <si>
    <t>재산조성비</t>
    <phoneticPr fontId="5" type="noConversion"/>
  </si>
  <si>
    <t>시설비</t>
    <phoneticPr fontId="5" type="noConversion"/>
  </si>
  <si>
    <t>사업비</t>
    <phoneticPr fontId="13" type="noConversion"/>
  </si>
  <si>
    <t>전출금</t>
    <phoneticPr fontId="13" type="noConversion"/>
  </si>
  <si>
    <t>예비비</t>
    <phoneticPr fontId="5" type="noConversion"/>
  </si>
  <si>
    <t xml:space="preserve">예비비 </t>
    <phoneticPr fontId="5" type="noConversion"/>
  </si>
  <si>
    <t>잡지출</t>
    <phoneticPr fontId="13" type="noConversion"/>
  </si>
  <si>
    <t>1. 2016년 참좋은노인복지센터(특별회계) 1차 추경 예산(안) 총괄내역서</t>
    <phoneticPr fontId="5" type="noConversion"/>
  </si>
  <si>
    <t>참좋은노인복지센터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</si>
</sst>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돋움"/>
      <family val="3"/>
      <charset val="129"/>
    </font>
    <font>
      <sz val="8"/>
      <name val="굴림"/>
      <family val="3"/>
      <charset val="129"/>
    </font>
    <font>
      <b/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>
      <alignment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 shrinkToFit="1"/>
    </xf>
    <xf numFmtId="0" fontId="10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41" fontId="10" fillId="0" borderId="10" xfId="1" applyNumberFormat="1" applyFont="1" applyBorder="1" applyAlignment="1">
      <alignment horizontal="right" vertical="center"/>
    </xf>
    <xf numFmtId="3" fontId="10" fillId="0" borderId="11" xfId="1" applyNumberFormat="1" applyFont="1" applyBorder="1" applyAlignment="1">
      <alignment vertical="center"/>
    </xf>
    <xf numFmtId="0" fontId="11" fillId="0" borderId="0" xfId="1" applyFont="1">
      <alignment vertical="center"/>
    </xf>
    <xf numFmtId="41" fontId="7" fillId="0" borderId="12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" fontId="7" fillId="0" borderId="14" xfId="1" applyNumberFormat="1" applyFont="1" applyBorder="1">
      <alignment vertical="center"/>
    </xf>
    <xf numFmtId="3" fontId="7" fillId="0" borderId="15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3" fontId="7" fillId="0" borderId="18" xfId="1" applyNumberFormat="1" applyFont="1" applyBorder="1">
      <alignment vertical="center"/>
    </xf>
    <xf numFmtId="3" fontId="7" fillId="0" borderId="19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Border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7" fillId="0" borderId="20" xfId="1" applyFont="1" applyBorder="1" applyAlignment="1">
      <alignment horizontal="center" vertical="center"/>
    </xf>
    <xf numFmtId="3" fontId="10" fillId="0" borderId="10" xfId="1" applyNumberFormat="1" applyFont="1" applyBorder="1" applyAlignment="1">
      <alignment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3" fontId="7" fillId="2" borderId="13" xfId="1" applyNumberFormat="1" applyFont="1" applyFill="1" applyBorder="1">
      <alignment vertical="center"/>
    </xf>
    <xf numFmtId="3" fontId="7" fillId="2" borderId="15" xfId="1" applyNumberFormat="1" applyFont="1" applyFill="1" applyBorder="1" applyAlignment="1">
      <alignment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41" fontId="5" fillId="0" borderId="0" xfId="1" applyNumberFormat="1" applyFont="1">
      <alignment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3" fontId="7" fillId="2" borderId="26" xfId="1" applyNumberFormat="1" applyFont="1" applyFill="1" applyBorder="1">
      <alignment vertical="center"/>
    </xf>
    <xf numFmtId="0" fontId="7" fillId="2" borderId="22" xfId="1" applyFont="1" applyFill="1" applyBorder="1" applyAlignment="1">
      <alignment horizontal="center" vertical="center" shrinkToFit="1"/>
    </xf>
    <xf numFmtId="3" fontId="7" fillId="2" borderId="27" xfId="1" applyNumberFormat="1" applyFont="1" applyFill="1" applyBorder="1" applyAlignment="1">
      <alignment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3" fontId="7" fillId="2" borderId="17" xfId="1" applyNumberFormat="1" applyFont="1" applyFill="1" applyBorder="1">
      <alignment vertical="center"/>
    </xf>
    <xf numFmtId="3" fontId="7" fillId="2" borderId="19" xfId="1" applyNumberFormat="1" applyFont="1" applyFill="1" applyBorder="1" applyAlignment="1">
      <alignment vertical="center"/>
    </xf>
    <xf numFmtId="0" fontId="7" fillId="2" borderId="28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3" fontId="7" fillId="2" borderId="29" xfId="1" applyNumberFormat="1" applyFont="1" applyFill="1" applyBorder="1">
      <alignment vertical="center"/>
    </xf>
    <xf numFmtId="3" fontId="7" fillId="2" borderId="30" xfId="1" applyNumberFormat="1" applyFont="1" applyFill="1" applyBorder="1" applyAlignment="1">
      <alignment vertical="center"/>
    </xf>
    <xf numFmtId="3" fontId="7" fillId="0" borderId="0" xfId="1" applyNumberFormat="1" applyFont="1" applyBorder="1">
      <alignment vertical="center"/>
    </xf>
    <xf numFmtId="3" fontId="10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0" fillId="0" borderId="31" xfId="1" applyFont="1" applyBorder="1" applyAlignment="1">
      <alignment horizontal="right" vertical="center"/>
    </xf>
    <xf numFmtId="0" fontId="14" fillId="0" borderId="31" xfId="1" applyFont="1" applyBorder="1" applyAlignment="1">
      <alignment horizontal="right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right" vertical="center"/>
    </xf>
    <xf numFmtId="176" fontId="10" fillId="0" borderId="11" xfId="1" applyNumberFormat="1" applyFont="1" applyBorder="1" applyAlignment="1">
      <alignment vertical="center"/>
    </xf>
    <xf numFmtId="3" fontId="10" fillId="0" borderId="15" xfId="1" applyNumberFormat="1" applyFont="1" applyBorder="1" applyAlignment="1">
      <alignment horizontal="right" vertical="center"/>
    </xf>
    <xf numFmtId="0" fontId="7" fillId="0" borderId="21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3" fontId="7" fillId="0" borderId="37" xfId="1" applyNumberFormat="1" applyFont="1" applyBorder="1">
      <alignment vertical="center"/>
    </xf>
    <xf numFmtId="3" fontId="10" fillId="0" borderId="27" xfId="1" applyNumberFormat="1" applyFont="1" applyBorder="1" applyAlignment="1">
      <alignment horizontal="right" vertical="center"/>
    </xf>
    <xf numFmtId="3" fontId="10" fillId="0" borderId="1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3" fontId="7" fillId="0" borderId="38" xfId="1" applyNumberFormat="1" applyFont="1" applyBorder="1">
      <alignment vertical="center"/>
    </xf>
    <xf numFmtId="3" fontId="7" fillId="0" borderId="38" xfId="1" applyNumberFormat="1" applyFont="1" applyBorder="1" applyAlignment="1">
      <alignment horizontal="right" vertical="center"/>
    </xf>
    <xf numFmtId="3" fontId="10" fillId="2" borderId="15" xfId="1" applyNumberFormat="1" applyFont="1" applyFill="1" applyBorder="1" applyAlignment="1">
      <alignment vertical="center"/>
    </xf>
    <xf numFmtId="0" fontId="7" fillId="2" borderId="22" xfId="1" applyFont="1" applyFill="1" applyBorder="1" applyAlignment="1">
      <alignment horizontal="center" vertical="center" wrapText="1"/>
    </xf>
    <xf numFmtId="3" fontId="10" fillId="2" borderId="27" xfId="1" applyNumberFormat="1" applyFont="1" applyFill="1" applyBorder="1" applyAlignment="1">
      <alignment vertical="center"/>
    </xf>
    <xf numFmtId="0" fontId="7" fillId="2" borderId="23" xfId="1" applyFont="1" applyFill="1" applyBorder="1" applyAlignment="1">
      <alignment horizontal="center" vertical="center"/>
    </xf>
    <xf numFmtId="3" fontId="10" fillId="2" borderId="19" xfId="1" applyNumberFormat="1" applyFont="1" applyFill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0" fontId="10" fillId="0" borderId="39" xfId="1" applyFont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3" fontId="10" fillId="0" borderId="10" xfId="1" applyNumberFormat="1" applyFont="1" applyBorder="1" applyAlignment="1">
      <alignment horizontal="right" vertical="center"/>
    </xf>
    <xf numFmtId="3" fontId="10" fillId="0" borderId="11" xfId="1" applyNumberFormat="1" applyFont="1" applyBorder="1" applyAlignment="1">
      <alignment horizontal="right" vertical="center"/>
    </xf>
    <xf numFmtId="0" fontId="7" fillId="2" borderId="13" xfId="1" applyFont="1" applyFill="1" applyBorder="1" applyAlignment="1">
      <alignment horizontal="center" vertical="center" shrinkToFit="1"/>
    </xf>
  </cellXfs>
  <cellStyles count="3">
    <cellStyle name="표준" xfId="0" builtinId="0"/>
    <cellStyle name="표준 2 2 2" xfId="1"/>
    <cellStyle name="표준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45380;%20&#52280;&#51339;&#51008;&#45432;&#51064;&#48373;&#51648;&#49468;&#53552;%203&#52264;&#52628;&#44221;(&#51116;&#44032;&#51068;&#48152;&#49324;&#50629;)-1611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45380;%20&#52280;&#51339;&#51008;&#45432;&#51064;&#48373;&#51648;&#49468;&#53552;%203&#52264;&#52628;&#44221;(&#48169;&#47928;&#50836;&#50577;)-1611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45380;%20&#52280;&#51339;&#51008;&#45432;&#51064;&#48373;&#51648;&#49468;&#53552;%203&#52264;&#52628;&#44221;(&#45432;&#51064;&#46028;&#48388;)-1611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45380;%20&#52280;&#51339;&#51008;&#45432;&#51064;&#48373;&#51648;&#49468;&#53552;%202&#52264;%20&#52628;&#44221;(&#53945;&#48324;&#54924;&#44228;)-161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가일반 표지"/>
      <sheetName val="총칙"/>
      <sheetName val="총괄표(법인)"/>
      <sheetName val="세입"/>
      <sheetName val="세출"/>
      <sheetName val="추경사유서"/>
    </sheetNames>
    <sheetDataSet>
      <sheetData sheetId="0" refreshError="1"/>
      <sheetData sheetId="1" refreshError="1"/>
      <sheetData sheetId="2"/>
      <sheetData sheetId="3">
        <row r="8">
          <cell r="B8" t="str">
            <v>04 보조금수입</v>
          </cell>
          <cell r="E8">
            <v>155988000</v>
          </cell>
          <cell r="F8">
            <v>154086960</v>
          </cell>
        </row>
        <row r="9">
          <cell r="C9" t="str">
            <v>41 보조금수입</v>
          </cell>
        </row>
        <row r="14">
          <cell r="B14" t="str">
            <v>05 후원금수입</v>
          </cell>
          <cell r="E14">
            <v>5000000</v>
          </cell>
          <cell r="F14">
            <v>4470000</v>
          </cell>
        </row>
        <row r="15">
          <cell r="C15" t="str">
            <v>51 후원금수입</v>
          </cell>
        </row>
        <row r="21">
          <cell r="B21" t="str">
            <v>08 전입금</v>
          </cell>
          <cell r="E21">
            <v>4312983</v>
          </cell>
          <cell r="F21">
            <v>3529120</v>
          </cell>
        </row>
        <row r="22">
          <cell r="C22" t="str">
            <v>81 전입금</v>
          </cell>
        </row>
        <row r="27">
          <cell r="B27" t="str">
            <v>09 이월금</v>
          </cell>
          <cell r="E27">
            <v>6564224</v>
          </cell>
          <cell r="F27">
            <v>6564224</v>
          </cell>
        </row>
        <row r="28">
          <cell r="C28" t="str">
            <v>91 이월금</v>
          </cell>
        </row>
        <row r="31">
          <cell r="B31" t="str">
            <v>10 잡수입</v>
          </cell>
          <cell r="E31">
            <v>4230000</v>
          </cell>
          <cell r="F31">
            <v>3651379</v>
          </cell>
        </row>
        <row r="32">
          <cell r="C32" t="str">
            <v>101 잡수입</v>
          </cell>
        </row>
      </sheetData>
      <sheetData sheetId="4">
        <row r="8">
          <cell r="B8" t="str">
            <v>01 사무비</v>
          </cell>
        </row>
        <row r="9">
          <cell r="C9" t="str">
            <v>11 인건비</v>
          </cell>
          <cell r="E9">
            <v>128607280</v>
          </cell>
          <cell r="F9">
            <v>129171510</v>
          </cell>
        </row>
        <row r="48">
          <cell r="C48" t="str">
            <v>12 업무추진비</v>
          </cell>
          <cell r="E48">
            <v>500000</v>
          </cell>
          <cell r="F48">
            <v>500000</v>
          </cell>
        </row>
        <row r="51">
          <cell r="C51" t="str">
            <v>13 운영비</v>
          </cell>
          <cell r="E51">
            <v>13700000</v>
          </cell>
          <cell r="F51">
            <v>13040000</v>
          </cell>
        </row>
        <row r="66">
          <cell r="B66" t="str">
            <v>02 재산조성비</v>
          </cell>
        </row>
        <row r="67">
          <cell r="C67" t="str">
            <v>21 시설비</v>
          </cell>
          <cell r="E67">
            <v>700000</v>
          </cell>
          <cell r="F67">
            <v>400000</v>
          </cell>
        </row>
        <row r="70">
          <cell r="B70" t="str">
            <v>03 사업비</v>
          </cell>
        </row>
        <row r="71">
          <cell r="C71" t="str">
            <v>31 운영비</v>
          </cell>
          <cell r="E71">
            <v>500000</v>
          </cell>
          <cell r="F71">
            <v>500000</v>
          </cell>
        </row>
        <row r="73">
          <cell r="C73" t="str">
            <v>34 일상생활지원사업비</v>
          </cell>
          <cell r="E73">
            <v>18280000</v>
          </cell>
          <cell r="F73">
            <v>16140000</v>
          </cell>
        </row>
        <row r="90">
          <cell r="C90" t="str">
            <v>35 주거환경개선사업비</v>
          </cell>
          <cell r="E90">
            <v>1350000</v>
          </cell>
          <cell r="F90">
            <v>300000</v>
          </cell>
        </row>
        <row r="94">
          <cell r="C94" t="str">
            <v>36 여가활동지원사업비</v>
          </cell>
          <cell r="E94">
            <v>5570000</v>
          </cell>
          <cell r="F94">
            <v>5888000</v>
          </cell>
        </row>
        <row r="100">
          <cell r="C100" t="str">
            <v>37 기타사업비</v>
          </cell>
          <cell r="E100">
            <v>3700000</v>
          </cell>
          <cell r="F100">
            <v>3900000</v>
          </cell>
        </row>
        <row r="118">
          <cell r="B118" t="str">
            <v>07 잡지출</v>
          </cell>
        </row>
        <row r="119">
          <cell r="C119" t="str">
            <v>71 잡지출</v>
          </cell>
          <cell r="E119">
            <v>69844</v>
          </cell>
          <cell r="F119">
            <v>42711</v>
          </cell>
        </row>
        <row r="121">
          <cell r="B121" t="str">
            <v>08 예비비 및 기타</v>
          </cell>
        </row>
        <row r="122">
          <cell r="C122" t="str">
            <v>81 예비비 및 기타</v>
          </cell>
          <cell r="E122">
            <v>3118083</v>
          </cell>
          <cell r="F122">
            <v>2419462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방문요양 표지"/>
      <sheetName val="총칙"/>
      <sheetName val="총괄표"/>
      <sheetName val="총괄"/>
      <sheetName val="세입"/>
      <sheetName val="세출"/>
      <sheetName val="변경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F7">
            <v>24700000</v>
          </cell>
        </row>
        <row r="12">
          <cell r="F12">
            <v>268000000</v>
          </cell>
        </row>
        <row r="20">
          <cell r="F20">
            <v>4460000</v>
          </cell>
        </row>
        <row r="25">
          <cell r="F25">
            <v>16150554</v>
          </cell>
        </row>
      </sheetData>
      <sheetData sheetId="6">
        <row r="7">
          <cell r="F7">
            <v>286446200</v>
          </cell>
        </row>
        <row r="44">
          <cell r="F44">
            <v>1200000</v>
          </cell>
        </row>
        <row r="47">
          <cell r="F47">
            <v>10720000</v>
          </cell>
        </row>
        <row r="66">
          <cell r="F66">
            <v>13800000</v>
          </cell>
        </row>
        <row r="73">
          <cell r="F73">
            <v>3095000</v>
          </cell>
        </row>
        <row r="86">
          <cell r="F86">
            <v>5860000</v>
          </cell>
        </row>
        <row r="95">
          <cell r="F95">
            <v>2140000</v>
          </cell>
        </row>
        <row r="101">
          <cell r="F101">
            <v>18655070</v>
          </cell>
        </row>
        <row r="124">
          <cell r="F124">
            <v>36100</v>
          </cell>
        </row>
        <row r="127">
          <cell r="F127">
            <v>1300000</v>
          </cell>
        </row>
        <row r="130">
          <cell r="F130">
            <v>1300000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노인돌봄 표지"/>
      <sheetName val="총칙"/>
      <sheetName val="총괄표"/>
      <sheetName val="총괄"/>
      <sheetName val="세입"/>
      <sheetName val="세출"/>
      <sheetName val="변경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F8">
            <v>124200000</v>
          </cell>
        </row>
        <row r="13">
          <cell r="F13">
            <v>18052821</v>
          </cell>
        </row>
        <row r="16">
          <cell r="F16">
            <v>312640</v>
          </cell>
        </row>
      </sheetData>
      <sheetData sheetId="6">
        <row r="7">
          <cell r="F7">
            <v>114152810</v>
          </cell>
        </row>
        <row r="23">
          <cell r="F23">
            <v>14550000</v>
          </cell>
        </row>
        <row r="45">
          <cell r="F45">
            <v>1000000</v>
          </cell>
        </row>
        <row r="48">
          <cell r="F48">
            <v>9130000</v>
          </cell>
        </row>
        <row r="68">
          <cell r="F68">
            <v>3156929</v>
          </cell>
        </row>
        <row r="81">
          <cell r="F81">
            <v>275722</v>
          </cell>
        </row>
        <row r="85">
          <cell r="F85">
            <v>300000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특별회계 표지"/>
      <sheetName val="총칙"/>
      <sheetName val="총괄표(법인)"/>
      <sheetName val="세입"/>
      <sheetName val="세출"/>
      <sheetName val="변경사유서"/>
    </sheetNames>
    <sheetDataSet>
      <sheetData sheetId="0"/>
      <sheetData sheetId="1"/>
      <sheetData sheetId="2"/>
      <sheetData sheetId="3">
        <row r="8">
          <cell r="B8" t="str">
            <v>재산조성충당금</v>
          </cell>
        </row>
        <row r="9">
          <cell r="C9" t="str">
            <v>재산조성충당금</v>
          </cell>
          <cell r="E9">
            <v>3500000</v>
          </cell>
          <cell r="F9">
            <v>1300000</v>
          </cell>
        </row>
        <row r="13">
          <cell r="B13" t="str">
            <v>사업운영충당금</v>
          </cell>
        </row>
        <row r="14">
          <cell r="C14" t="str">
            <v>사업운영충당금</v>
          </cell>
          <cell r="E14">
            <v>4000000</v>
          </cell>
          <cell r="F14">
            <v>1300000</v>
          </cell>
        </row>
        <row r="16">
          <cell r="B16" t="str">
            <v>이월금</v>
          </cell>
        </row>
        <row r="17">
          <cell r="C17" t="str">
            <v>이월금</v>
          </cell>
          <cell r="E17">
            <v>12505000</v>
          </cell>
          <cell r="F17">
            <v>12505000</v>
          </cell>
        </row>
        <row r="19">
          <cell r="B19" t="str">
            <v>잡수입</v>
          </cell>
        </row>
        <row r="20">
          <cell r="C20" t="str">
            <v>잡수입</v>
          </cell>
          <cell r="E20">
            <v>6000</v>
          </cell>
          <cell r="F20">
            <v>6000</v>
          </cell>
        </row>
      </sheetData>
      <sheetData sheetId="4">
        <row r="8">
          <cell r="B8" t="str">
            <v>재산조성비</v>
          </cell>
        </row>
        <row r="9">
          <cell r="C9" t="str">
            <v>시설비</v>
          </cell>
          <cell r="E9">
            <v>0</v>
          </cell>
          <cell r="F9">
            <v>0</v>
          </cell>
        </row>
        <row r="13">
          <cell r="B13" t="str">
            <v>전출금</v>
          </cell>
        </row>
        <row r="14">
          <cell r="C14" t="str">
            <v>전출금</v>
          </cell>
          <cell r="E14">
            <v>12500000</v>
          </cell>
          <cell r="F14">
            <v>12500000</v>
          </cell>
        </row>
        <row r="18">
          <cell r="B18" t="str">
            <v>이월금</v>
          </cell>
        </row>
        <row r="19">
          <cell r="C19" t="str">
            <v>이월금</v>
          </cell>
          <cell r="E19">
            <v>7511000</v>
          </cell>
          <cell r="F19">
            <v>2611000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Normal="100" zoomScaleSheetLayoutView="100" workbookViewId="0">
      <selection activeCell="E6" sqref="E6"/>
    </sheetView>
  </sheetViews>
  <sheetFormatPr defaultRowHeight="13.5" x14ac:dyDescent="0.3"/>
  <cols>
    <col min="1" max="1" width="16" style="13" customWidth="1"/>
    <col min="2" max="2" width="16.5" style="13" customWidth="1"/>
    <col min="3" max="4" width="17.75" style="13" customWidth="1"/>
    <col min="5" max="5" width="16.125" style="13" customWidth="1"/>
    <col min="6" max="10" width="15.5" style="13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4"/>
      <c r="B3" s="4"/>
      <c r="C3" s="5" t="s">
        <v>1</v>
      </c>
      <c r="D3" s="5"/>
      <c r="E3" s="5"/>
      <c r="F3" s="6"/>
      <c r="G3" s="6"/>
      <c r="H3" s="7"/>
      <c r="I3" s="7"/>
      <c r="J3" s="7"/>
    </row>
    <row r="4" spans="1:10" ht="21.95" customHeight="1" x14ac:dyDescent="0.3">
      <c r="A4" s="8" t="s">
        <v>2</v>
      </c>
      <c r="B4" s="9"/>
      <c r="C4" s="9"/>
      <c r="D4" s="9"/>
      <c r="E4" s="10"/>
      <c r="F4" s="11"/>
      <c r="G4" s="12"/>
    </row>
    <row r="5" spans="1:10" ht="28.5" customHeight="1" thickBot="1" x14ac:dyDescent="0.35">
      <c r="A5" s="14" t="s">
        <v>3</v>
      </c>
      <c r="B5" s="15" t="s">
        <v>4</v>
      </c>
      <c r="C5" s="16" t="s">
        <v>5</v>
      </c>
      <c r="D5" s="17" t="s">
        <v>6</v>
      </c>
      <c r="E5" s="18" t="s">
        <v>7</v>
      </c>
    </row>
    <row r="6" spans="1:10" s="23" customFormat="1" ht="21.95" customHeight="1" thickTop="1" x14ac:dyDescent="0.3">
      <c r="A6" s="19" t="s">
        <v>8</v>
      </c>
      <c r="B6" s="20"/>
      <c r="C6" s="21">
        <f>SUM(C7:C11)</f>
        <v>176095207</v>
      </c>
      <c r="D6" s="21">
        <f>SUM(D7:D11)</f>
        <v>172301683</v>
      </c>
      <c r="E6" s="22">
        <f>D6-C6</f>
        <v>-3793524</v>
      </c>
    </row>
    <row r="7" spans="1:10" ht="21.95" customHeight="1" x14ac:dyDescent="0.3">
      <c r="A7" s="24" t="str">
        <f>[1]세입!B8</f>
        <v>04 보조금수입</v>
      </c>
      <c r="B7" s="25" t="str">
        <f>[1]세입!C9</f>
        <v>41 보조금수입</v>
      </c>
      <c r="C7" s="26">
        <f>[1]세입!E8</f>
        <v>155988000</v>
      </c>
      <c r="D7" s="26">
        <f>[1]세입!F8</f>
        <v>154086960</v>
      </c>
      <c r="E7" s="27">
        <f t="shared" ref="E7:E11" si="0">D7-C7</f>
        <v>-1901040</v>
      </c>
    </row>
    <row r="8" spans="1:10" ht="21.95" customHeight="1" x14ac:dyDescent="0.3">
      <c r="A8" s="28" t="str">
        <f>[1]세입!B14</f>
        <v>05 후원금수입</v>
      </c>
      <c r="B8" s="25" t="str">
        <f>[1]세입!C15</f>
        <v>51 후원금수입</v>
      </c>
      <c r="C8" s="26">
        <f>[1]세입!E14</f>
        <v>5000000</v>
      </c>
      <c r="D8" s="26">
        <f>[1]세입!F14</f>
        <v>4470000</v>
      </c>
      <c r="E8" s="27">
        <f t="shared" si="0"/>
        <v>-530000</v>
      </c>
    </row>
    <row r="9" spans="1:10" ht="21.95" customHeight="1" x14ac:dyDescent="0.3">
      <c r="A9" s="28" t="str">
        <f>[1]세입!B21</f>
        <v>08 전입금</v>
      </c>
      <c r="B9" s="25" t="str">
        <f>[1]세입!C22</f>
        <v>81 전입금</v>
      </c>
      <c r="C9" s="26">
        <f>[1]세입!E21</f>
        <v>4312983</v>
      </c>
      <c r="D9" s="26">
        <f>[1]세입!F21</f>
        <v>3529120</v>
      </c>
      <c r="E9" s="27">
        <f t="shared" si="0"/>
        <v>-783863</v>
      </c>
    </row>
    <row r="10" spans="1:10" ht="21.95" customHeight="1" x14ac:dyDescent="0.3">
      <c r="A10" s="28" t="str">
        <f>[1]세입!B27</f>
        <v>09 이월금</v>
      </c>
      <c r="B10" s="25" t="str">
        <f>[1]세입!C28</f>
        <v>91 이월금</v>
      </c>
      <c r="C10" s="26">
        <f>[1]세입!E27</f>
        <v>6564224</v>
      </c>
      <c r="D10" s="26">
        <f>[1]세입!F27</f>
        <v>6564224</v>
      </c>
      <c r="E10" s="27">
        <f t="shared" si="0"/>
        <v>0</v>
      </c>
    </row>
    <row r="11" spans="1:10" ht="21.95" customHeight="1" x14ac:dyDescent="0.3">
      <c r="A11" s="29" t="str">
        <f>[1]세입!B31</f>
        <v>10 잡수입</v>
      </c>
      <c r="B11" s="30" t="str">
        <f>[1]세입!C32</f>
        <v>101 잡수입</v>
      </c>
      <c r="C11" s="31">
        <f>[1]세입!E31</f>
        <v>4230000</v>
      </c>
      <c r="D11" s="31">
        <f>[1]세입!F31</f>
        <v>3651379</v>
      </c>
      <c r="E11" s="32">
        <f t="shared" si="0"/>
        <v>-578621</v>
      </c>
    </row>
    <row r="12" spans="1:10" ht="21.95" customHeight="1" x14ac:dyDescent="0.3">
      <c r="A12" s="33"/>
      <c r="B12" s="33"/>
      <c r="C12" s="34"/>
      <c r="D12" s="35"/>
      <c r="E12" s="36"/>
    </row>
    <row r="13" spans="1:10" ht="21.95" customHeight="1" x14ac:dyDescent="0.3">
      <c r="A13" s="37"/>
      <c r="B13" s="37"/>
      <c r="C13" s="37"/>
      <c r="D13" s="37"/>
      <c r="E13" s="38"/>
    </row>
    <row r="14" spans="1:10" s="13" customFormat="1" ht="21.95" customHeight="1" x14ac:dyDescent="0.3">
      <c r="A14" s="8" t="s">
        <v>9</v>
      </c>
      <c r="B14" s="9"/>
      <c r="C14" s="9"/>
      <c r="D14" s="9"/>
      <c r="E14" s="10"/>
    </row>
    <row r="15" spans="1:10" s="13" customFormat="1" ht="32.25" customHeight="1" thickBot="1" x14ac:dyDescent="0.35">
      <c r="A15" s="14" t="s">
        <v>10</v>
      </c>
      <c r="B15" s="15" t="s">
        <v>11</v>
      </c>
      <c r="C15" s="16" t="s">
        <v>12</v>
      </c>
      <c r="D15" s="17" t="s">
        <v>13</v>
      </c>
      <c r="E15" s="18" t="s">
        <v>14</v>
      </c>
    </row>
    <row r="16" spans="1:10" s="13" customFormat="1" ht="21.95" customHeight="1" thickTop="1" x14ac:dyDescent="0.3">
      <c r="A16" s="19" t="s">
        <v>15</v>
      </c>
      <c r="B16" s="39"/>
      <c r="C16" s="40">
        <f>SUM(C17:C28)</f>
        <v>176095207</v>
      </c>
      <c r="D16" s="40">
        <f>SUM(D17:D27)</f>
        <v>172301683</v>
      </c>
      <c r="E16" s="22">
        <f>D16-C16</f>
        <v>-3793524</v>
      </c>
    </row>
    <row r="17" spans="1:7" s="13" customFormat="1" ht="21.95" customHeight="1" x14ac:dyDescent="0.3">
      <c r="A17" s="41" t="str">
        <f>[1]세출!B8</f>
        <v>01 사무비</v>
      </c>
      <c r="B17" s="42" t="str">
        <f>[1]세출!C9</f>
        <v>11 인건비</v>
      </c>
      <c r="C17" s="43">
        <f>[1]세출!E9</f>
        <v>128607280</v>
      </c>
      <c r="D17" s="43">
        <f>[1]세출!F9</f>
        <v>129171510</v>
      </c>
      <c r="E17" s="44">
        <f t="shared" ref="E17:E28" si="1">D17-C17</f>
        <v>564230</v>
      </c>
    </row>
    <row r="18" spans="1:7" s="13" customFormat="1" ht="21.95" customHeight="1" x14ac:dyDescent="0.3">
      <c r="A18" s="45"/>
      <c r="B18" s="46" t="str">
        <f>[1]세출!C48</f>
        <v>12 업무추진비</v>
      </c>
      <c r="C18" s="43">
        <f>[1]세출!E48</f>
        <v>500000</v>
      </c>
      <c r="D18" s="43">
        <f>[1]세출!F48</f>
        <v>500000</v>
      </c>
      <c r="E18" s="44">
        <f t="shared" si="1"/>
        <v>0</v>
      </c>
      <c r="F18" s="47"/>
      <c r="G18" s="47"/>
    </row>
    <row r="19" spans="1:7" s="13" customFormat="1" ht="21.95" customHeight="1" x14ac:dyDescent="0.3">
      <c r="A19" s="48"/>
      <c r="B19" s="49" t="str">
        <f>[1]세출!C51</f>
        <v>13 운영비</v>
      </c>
      <c r="C19" s="43">
        <f>[1]세출!E51</f>
        <v>13700000</v>
      </c>
      <c r="D19" s="43">
        <f>[1]세출!F51</f>
        <v>13040000</v>
      </c>
      <c r="E19" s="44">
        <f t="shared" si="1"/>
        <v>-660000</v>
      </c>
    </row>
    <row r="20" spans="1:7" s="13" customFormat="1" ht="21.95" customHeight="1" x14ac:dyDescent="0.3">
      <c r="A20" s="50" t="str">
        <f>[1]세출!B66</f>
        <v>02 재산조성비</v>
      </c>
      <c r="B20" s="51" t="str">
        <f>[1]세출!C67</f>
        <v>21 시설비</v>
      </c>
      <c r="C20" s="43">
        <f>[1]세출!E67</f>
        <v>700000</v>
      </c>
      <c r="D20" s="43">
        <f>[1]세출!F67</f>
        <v>400000</v>
      </c>
      <c r="E20" s="44">
        <f t="shared" si="1"/>
        <v>-300000</v>
      </c>
    </row>
    <row r="21" spans="1:7" s="13" customFormat="1" ht="21.95" customHeight="1" x14ac:dyDescent="0.3">
      <c r="A21" s="41" t="str">
        <f>[1]세출!B70</f>
        <v>03 사업비</v>
      </c>
      <c r="B21" s="42" t="str">
        <f>[1]세출!C71</f>
        <v>31 운영비</v>
      </c>
      <c r="C21" s="52">
        <f>[1]세출!E71</f>
        <v>500000</v>
      </c>
      <c r="D21" s="52">
        <f>[1]세출!F71</f>
        <v>500000</v>
      </c>
      <c r="E21" s="44">
        <f t="shared" si="1"/>
        <v>0</v>
      </c>
    </row>
    <row r="22" spans="1:7" s="13" customFormat="1" ht="21.95" customHeight="1" x14ac:dyDescent="0.3">
      <c r="A22" s="45"/>
      <c r="B22" s="53" t="str">
        <f>[1]세출!C73</f>
        <v>34 일상생활지원사업비</v>
      </c>
      <c r="C22" s="52">
        <f>[1]세출!E73</f>
        <v>18280000</v>
      </c>
      <c r="D22" s="52">
        <f>[1]세출!F73</f>
        <v>16140000</v>
      </c>
      <c r="E22" s="44">
        <f t="shared" si="1"/>
        <v>-2140000</v>
      </c>
    </row>
    <row r="23" spans="1:7" s="13" customFormat="1" ht="21.95" customHeight="1" x14ac:dyDescent="0.3">
      <c r="A23" s="45"/>
      <c r="B23" s="53" t="str">
        <f>[1]세출!C90</f>
        <v>35 주거환경개선사업비</v>
      </c>
      <c r="C23" s="52">
        <f>[1]세출!E90</f>
        <v>1350000</v>
      </c>
      <c r="D23" s="52">
        <f>[1]세출!F90</f>
        <v>300000</v>
      </c>
      <c r="E23" s="54">
        <f t="shared" si="1"/>
        <v>-1050000</v>
      </c>
    </row>
    <row r="24" spans="1:7" s="13" customFormat="1" ht="21.95" customHeight="1" x14ac:dyDescent="0.3">
      <c r="A24" s="45"/>
      <c r="B24" s="53" t="str">
        <f>[1]세출!C94</f>
        <v>36 여가활동지원사업비</v>
      </c>
      <c r="C24" s="52">
        <f>[1]세출!E94</f>
        <v>5570000</v>
      </c>
      <c r="D24" s="52">
        <f>[1]세출!F94</f>
        <v>5888000</v>
      </c>
      <c r="E24" s="54">
        <f t="shared" si="1"/>
        <v>318000</v>
      </c>
    </row>
    <row r="25" spans="1:7" s="13" customFormat="1" ht="21.95" customHeight="1" x14ac:dyDescent="0.3">
      <c r="A25" s="48"/>
      <c r="B25" s="42" t="str">
        <f>[1]세출!C100</f>
        <v>37 기타사업비</v>
      </c>
      <c r="C25" s="52">
        <f>[1]세출!E100</f>
        <v>3700000</v>
      </c>
      <c r="D25" s="52">
        <f>[1]세출!F100</f>
        <v>3900000</v>
      </c>
      <c r="E25" s="54">
        <f t="shared" si="1"/>
        <v>200000</v>
      </c>
    </row>
    <row r="26" spans="1:7" s="13" customFormat="1" ht="21.95" customHeight="1" x14ac:dyDescent="0.3">
      <c r="A26" s="50" t="str">
        <f>[1]세출!B118</f>
        <v>07 잡지출</v>
      </c>
      <c r="B26" s="46" t="str">
        <f>[1]세출!C119</f>
        <v>71 잡지출</v>
      </c>
      <c r="C26" s="43">
        <f>[1]세출!E119</f>
        <v>69844</v>
      </c>
      <c r="D26" s="43">
        <f>[1]세출!F119</f>
        <v>42711</v>
      </c>
      <c r="E26" s="44">
        <f t="shared" si="1"/>
        <v>-27133</v>
      </c>
    </row>
    <row r="27" spans="1:7" s="13" customFormat="1" ht="21.95" customHeight="1" x14ac:dyDescent="0.3">
      <c r="A27" s="55" t="str">
        <f>[1]세출!B121</f>
        <v>08 예비비 및 기타</v>
      </c>
      <c r="B27" s="56" t="str">
        <f>[1]세출!C122</f>
        <v>81 예비비 및 기타</v>
      </c>
      <c r="C27" s="57">
        <f>[1]세출!E122</f>
        <v>3118083</v>
      </c>
      <c r="D27" s="57">
        <f>[1]세출!F122</f>
        <v>2419462</v>
      </c>
      <c r="E27" s="58">
        <f t="shared" si="1"/>
        <v>-698621</v>
      </c>
    </row>
    <row r="28" spans="1:7" s="13" customFormat="1" ht="21.95" hidden="1" customHeight="1" x14ac:dyDescent="0.3">
      <c r="A28" s="59" t="s">
        <v>16</v>
      </c>
      <c r="B28" s="60" t="s">
        <v>17</v>
      </c>
      <c r="C28" s="61">
        <v>0</v>
      </c>
      <c r="D28" s="61">
        <v>6564224</v>
      </c>
      <c r="E28" s="62">
        <f t="shared" si="1"/>
        <v>6564224</v>
      </c>
    </row>
    <row r="29" spans="1:7" s="13" customFormat="1" ht="21.95" customHeight="1" x14ac:dyDescent="0.3">
      <c r="A29" s="33"/>
      <c r="B29" s="33"/>
      <c r="C29" s="63"/>
      <c r="D29" s="63"/>
      <c r="E29" s="64"/>
    </row>
    <row r="30" spans="1:7" s="13" customFormat="1" ht="21.95" customHeight="1" x14ac:dyDescent="0.3">
      <c r="A30" s="33"/>
      <c r="B30" s="33"/>
      <c r="C30" s="63"/>
      <c r="D30" s="63"/>
      <c r="E30" s="64"/>
    </row>
    <row r="31" spans="1:7" s="13" customFormat="1" ht="21.95" customHeight="1" x14ac:dyDescent="0.3">
      <c r="A31" s="33"/>
      <c r="B31" s="33"/>
      <c r="C31" s="65"/>
      <c r="D31" s="35"/>
      <c r="E31" s="66"/>
    </row>
    <row r="32" spans="1:7" s="13" customFormat="1" ht="21.95" customHeight="1" x14ac:dyDescent="0.3">
      <c r="B32" s="67"/>
      <c r="C32" s="67"/>
      <c r="D32" s="67"/>
    </row>
    <row r="33" s="13" customFormat="1" ht="24.75" customHeight="1" x14ac:dyDescent="0.3"/>
  </sheetData>
  <mergeCells count="6">
    <mergeCell ref="A1:E1"/>
    <mergeCell ref="C3:E3"/>
    <mergeCell ref="A4:E4"/>
    <mergeCell ref="A14:E14"/>
    <mergeCell ref="A17:A19"/>
    <mergeCell ref="A21:A25"/>
  </mergeCells>
  <phoneticPr fontId="4" type="noConversion"/>
  <pageMargins left="0.67" right="0.36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zoomScaleNormal="85" zoomScaleSheetLayoutView="100" workbookViewId="0">
      <selection activeCell="H14" sqref="H14"/>
    </sheetView>
  </sheetViews>
  <sheetFormatPr defaultRowHeight="13.5" x14ac:dyDescent="0.3"/>
  <cols>
    <col min="1" max="1" width="16" style="13" customWidth="1"/>
    <col min="2" max="2" width="16.5" style="13" customWidth="1"/>
    <col min="3" max="4" width="17.75" style="13" customWidth="1"/>
    <col min="5" max="5" width="16.125" style="13" customWidth="1"/>
    <col min="6" max="10" width="15.5" style="13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1" t="s">
        <v>18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4"/>
      <c r="B3" s="4"/>
      <c r="C3" s="68"/>
      <c r="D3" s="69" t="s">
        <v>19</v>
      </c>
      <c r="E3" s="70"/>
      <c r="F3" s="7"/>
      <c r="G3" s="7"/>
      <c r="H3" s="7"/>
      <c r="I3" s="7"/>
      <c r="J3" s="7"/>
    </row>
    <row r="4" spans="1:10" ht="21.95" customHeight="1" x14ac:dyDescent="0.3">
      <c r="A4" s="71" t="s">
        <v>20</v>
      </c>
      <c r="B4" s="72"/>
      <c r="C4" s="72"/>
      <c r="D4" s="72"/>
      <c r="E4" s="73"/>
    </row>
    <row r="5" spans="1:10" ht="31.5" customHeight="1" thickBot="1" x14ac:dyDescent="0.35">
      <c r="A5" s="74" t="s">
        <v>21</v>
      </c>
      <c r="B5" s="75" t="s">
        <v>22</v>
      </c>
      <c r="C5" s="16" t="s">
        <v>23</v>
      </c>
      <c r="D5" s="17" t="s">
        <v>24</v>
      </c>
      <c r="E5" s="76" t="s">
        <v>25</v>
      </c>
    </row>
    <row r="6" spans="1:10" s="23" customFormat="1" ht="21.95" customHeight="1" thickTop="1" x14ac:dyDescent="0.3">
      <c r="A6" s="19" t="s">
        <v>26</v>
      </c>
      <c r="B6" s="20"/>
      <c r="C6" s="77">
        <f>SUM(C7:C11)</f>
        <v>405948300</v>
      </c>
      <c r="D6" s="77">
        <f>SUM(D7:D11)</f>
        <v>344852370</v>
      </c>
      <c r="E6" s="78">
        <f>D6-C6</f>
        <v>-61095930</v>
      </c>
    </row>
    <row r="7" spans="1:10" ht="21.95" customHeight="1" x14ac:dyDescent="0.3">
      <c r="A7" s="28" t="s">
        <v>27</v>
      </c>
      <c r="B7" s="25" t="s">
        <v>27</v>
      </c>
      <c r="C7" s="26">
        <v>27453630</v>
      </c>
      <c r="D7" s="26">
        <f>[2]세입!F7</f>
        <v>24700000</v>
      </c>
      <c r="E7" s="79">
        <f t="shared" ref="E7:E11" si="0">D7-C7</f>
        <v>-2753630</v>
      </c>
    </row>
    <row r="8" spans="1:10" ht="21.95" customHeight="1" x14ac:dyDescent="0.3">
      <c r="A8" s="28" t="s">
        <v>28</v>
      </c>
      <c r="B8" s="25" t="s">
        <v>28</v>
      </c>
      <c r="C8" s="26">
        <v>329276000</v>
      </c>
      <c r="D8" s="26">
        <f>[2]세입!F12</f>
        <v>268000000</v>
      </c>
      <c r="E8" s="79">
        <f t="shared" si="0"/>
        <v>-61276000</v>
      </c>
    </row>
    <row r="9" spans="1:10" ht="21.95" customHeight="1" x14ac:dyDescent="0.3">
      <c r="A9" s="28" t="s">
        <v>16</v>
      </c>
      <c r="B9" s="25" t="s">
        <v>16</v>
      </c>
      <c r="C9" s="26">
        <v>31541816</v>
      </c>
      <c r="D9" s="26">
        <v>31541816</v>
      </c>
      <c r="E9" s="79">
        <f t="shared" si="0"/>
        <v>0</v>
      </c>
    </row>
    <row r="10" spans="1:10" ht="21.95" customHeight="1" x14ac:dyDescent="0.3">
      <c r="A10" s="80" t="s">
        <v>29</v>
      </c>
      <c r="B10" s="81" t="s">
        <v>29</v>
      </c>
      <c r="C10" s="82">
        <v>2460000</v>
      </c>
      <c r="D10" s="82">
        <f>[2]세입!F20</f>
        <v>4460000</v>
      </c>
      <c r="E10" s="83">
        <f>D10-C10</f>
        <v>2000000</v>
      </c>
    </row>
    <row r="11" spans="1:10" ht="21.95" customHeight="1" x14ac:dyDescent="0.3">
      <c r="A11" s="29" t="s">
        <v>30</v>
      </c>
      <c r="B11" s="30" t="s">
        <v>30</v>
      </c>
      <c r="C11" s="31">
        <v>15216854</v>
      </c>
      <c r="D11" s="31">
        <f>[2]세입!F25</f>
        <v>16150554</v>
      </c>
      <c r="E11" s="84">
        <f t="shared" si="0"/>
        <v>933700</v>
      </c>
    </row>
    <row r="12" spans="1:10" ht="21.95" customHeight="1" x14ac:dyDescent="0.3">
      <c r="A12" s="85"/>
      <c r="B12" s="85"/>
      <c r="C12" s="86"/>
      <c r="D12" s="86"/>
      <c r="E12" s="87"/>
    </row>
    <row r="13" spans="1:10" ht="21.95" customHeight="1" x14ac:dyDescent="0.3">
      <c r="A13" s="37"/>
      <c r="B13" s="37"/>
      <c r="C13" s="37"/>
      <c r="D13" s="37"/>
      <c r="E13" s="38"/>
    </row>
    <row r="14" spans="1:10" s="13" customFormat="1" ht="21.95" customHeight="1" x14ac:dyDescent="0.3">
      <c r="A14" s="71" t="s">
        <v>31</v>
      </c>
      <c r="B14" s="72"/>
      <c r="C14" s="72"/>
      <c r="D14" s="72"/>
      <c r="E14" s="73"/>
    </row>
    <row r="15" spans="1:10" s="13" customFormat="1" ht="29.25" customHeight="1" thickBot="1" x14ac:dyDescent="0.35">
      <c r="A15" s="74" t="s">
        <v>32</v>
      </c>
      <c r="B15" s="75" t="s">
        <v>33</v>
      </c>
      <c r="C15" s="16" t="s">
        <v>34</v>
      </c>
      <c r="D15" s="17" t="s">
        <v>35</v>
      </c>
      <c r="E15" s="76" t="s">
        <v>36</v>
      </c>
    </row>
    <row r="16" spans="1:10" s="13" customFormat="1" ht="21.95" customHeight="1" thickTop="1" x14ac:dyDescent="0.3">
      <c r="A16" s="19" t="s">
        <v>37</v>
      </c>
      <c r="B16" s="39"/>
      <c r="C16" s="40">
        <f>SUM(C17:C28)</f>
        <v>405948300</v>
      </c>
      <c r="D16" s="40">
        <f>SUM(D17:D28)</f>
        <v>344852370</v>
      </c>
      <c r="E16" s="22">
        <f>D16-C16</f>
        <v>-61095930</v>
      </c>
    </row>
    <row r="17" spans="1:7" s="13" customFormat="1" ht="21.95" customHeight="1" x14ac:dyDescent="0.3">
      <c r="A17" s="41" t="s">
        <v>38</v>
      </c>
      <c r="B17" s="42" t="s">
        <v>39</v>
      </c>
      <c r="C17" s="43">
        <v>346906050</v>
      </c>
      <c r="D17" s="43">
        <f>[2]세출!F7</f>
        <v>286446200</v>
      </c>
      <c r="E17" s="88">
        <f t="shared" ref="E17:E28" si="1">D17-C17</f>
        <v>-60459850</v>
      </c>
    </row>
    <row r="18" spans="1:7" s="13" customFormat="1" ht="21.95" customHeight="1" x14ac:dyDescent="0.3">
      <c r="A18" s="45"/>
      <c r="B18" s="46" t="s">
        <v>40</v>
      </c>
      <c r="C18" s="43">
        <v>1200000</v>
      </c>
      <c r="D18" s="43">
        <f>[2]세출!F44</f>
        <v>1200000</v>
      </c>
      <c r="E18" s="88">
        <f t="shared" si="1"/>
        <v>0</v>
      </c>
      <c r="F18" s="47"/>
      <c r="G18" s="47"/>
    </row>
    <row r="19" spans="1:7" s="13" customFormat="1" ht="21.95" customHeight="1" x14ac:dyDescent="0.3">
      <c r="A19" s="48"/>
      <c r="B19" s="49" t="s">
        <v>41</v>
      </c>
      <c r="C19" s="43">
        <v>11380000</v>
      </c>
      <c r="D19" s="43">
        <f>[2]세출!F47</f>
        <v>10720000</v>
      </c>
      <c r="E19" s="88">
        <f t="shared" si="1"/>
        <v>-660000</v>
      </c>
    </row>
    <row r="20" spans="1:7" s="13" customFormat="1" ht="21.95" customHeight="1" x14ac:dyDescent="0.3">
      <c r="A20" s="50" t="s">
        <v>42</v>
      </c>
      <c r="B20" s="51" t="s">
        <v>43</v>
      </c>
      <c r="C20" s="43">
        <v>13800000</v>
      </c>
      <c r="D20" s="43">
        <f>[2]세출!F66</f>
        <v>13800000</v>
      </c>
      <c r="E20" s="88">
        <f t="shared" si="1"/>
        <v>0</v>
      </c>
    </row>
    <row r="21" spans="1:7" s="13" customFormat="1" ht="25.5" customHeight="1" x14ac:dyDescent="0.3">
      <c r="A21" s="41" t="s">
        <v>44</v>
      </c>
      <c r="B21" s="89" t="s">
        <v>45</v>
      </c>
      <c r="C21" s="52">
        <v>2865000</v>
      </c>
      <c r="D21" s="52">
        <f>[2]세출!F73</f>
        <v>3095000</v>
      </c>
      <c r="E21" s="88">
        <f t="shared" si="1"/>
        <v>230000</v>
      </c>
    </row>
    <row r="22" spans="1:7" s="13" customFormat="1" ht="21.95" customHeight="1" x14ac:dyDescent="0.3">
      <c r="A22" s="45"/>
      <c r="B22" s="42" t="s">
        <v>46</v>
      </c>
      <c r="C22" s="52">
        <v>6710000</v>
      </c>
      <c r="D22" s="52">
        <f>[2]세출!F86</f>
        <v>5860000</v>
      </c>
      <c r="E22" s="90">
        <f t="shared" si="1"/>
        <v>-850000</v>
      </c>
    </row>
    <row r="23" spans="1:7" s="13" customFormat="1" ht="21.95" customHeight="1" x14ac:dyDescent="0.3">
      <c r="A23" s="48"/>
      <c r="B23" s="42" t="s">
        <v>47</v>
      </c>
      <c r="C23" s="52">
        <v>2140000</v>
      </c>
      <c r="D23" s="52">
        <f>[2]세출!F95</f>
        <v>2140000</v>
      </c>
      <c r="E23" s="90">
        <f t="shared" si="1"/>
        <v>0</v>
      </c>
    </row>
    <row r="24" spans="1:7" s="13" customFormat="1" ht="21.95" customHeight="1" x14ac:dyDescent="0.3">
      <c r="A24" s="91" t="s">
        <v>48</v>
      </c>
      <c r="B24" s="42" t="s">
        <v>48</v>
      </c>
      <c r="C24" s="52">
        <v>12939401</v>
      </c>
      <c r="D24" s="52">
        <f>[2]세출!F101</f>
        <v>18655070</v>
      </c>
      <c r="E24" s="90">
        <f t="shared" si="1"/>
        <v>5715669</v>
      </c>
    </row>
    <row r="25" spans="1:7" s="13" customFormat="1" ht="21.95" customHeight="1" x14ac:dyDescent="0.3">
      <c r="A25" s="50" t="s">
        <v>49</v>
      </c>
      <c r="B25" s="46" t="s">
        <v>49</v>
      </c>
      <c r="C25" s="43">
        <v>300000</v>
      </c>
      <c r="D25" s="43">
        <v>300000</v>
      </c>
      <c r="E25" s="88">
        <f t="shared" si="1"/>
        <v>0</v>
      </c>
    </row>
    <row r="26" spans="1:7" s="13" customFormat="1" ht="21.95" customHeight="1" x14ac:dyDescent="0.3">
      <c r="A26" s="50" t="s">
        <v>50</v>
      </c>
      <c r="B26" s="46" t="s">
        <v>51</v>
      </c>
      <c r="C26" s="43">
        <v>207849</v>
      </c>
      <c r="D26" s="43">
        <f>[2]세출!F124</f>
        <v>36100</v>
      </c>
      <c r="E26" s="88">
        <f t="shared" si="1"/>
        <v>-171749</v>
      </c>
    </row>
    <row r="27" spans="1:7" s="13" customFormat="1" ht="21.95" customHeight="1" x14ac:dyDescent="0.3">
      <c r="A27" s="50" t="s">
        <v>52</v>
      </c>
      <c r="B27" s="46" t="s">
        <v>52</v>
      </c>
      <c r="C27" s="43">
        <v>4000000</v>
      </c>
      <c r="D27" s="43">
        <f>[2]세출!F127</f>
        <v>1300000</v>
      </c>
      <c r="E27" s="88">
        <f t="shared" si="1"/>
        <v>-2700000</v>
      </c>
    </row>
    <row r="28" spans="1:7" s="13" customFormat="1" ht="21.95" customHeight="1" x14ac:dyDescent="0.3">
      <c r="A28" s="55" t="s">
        <v>53</v>
      </c>
      <c r="B28" s="56" t="s">
        <v>54</v>
      </c>
      <c r="C28" s="57">
        <v>3500000</v>
      </c>
      <c r="D28" s="57">
        <f>[2]세출!F130</f>
        <v>1300000</v>
      </c>
      <c r="E28" s="92">
        <f t="shared" si="1"/>
        <v>-2200000</v>
      </c>
    </row>
    <row r="29" spans="1:7" s="13" customFormat="1" ht="21.95" customHeight="1" x14ac:dyDescent="0.3">
      <c r="A29" s="33"/>
      <c r="B29" s="33"/>
      <c r="C29" s="63"/>
      <c r="D29" s="63"/>
      <c r="E29" s="64"/>
    </row>
    <row r="30" spans="1:7" s="13" customFormat="1" ht="21.95" customHeight="1" x14ac:dyDescent="0.3">
      <c r="A30" s="33"/>
      <c r="B30" s="33"/>
      <c r="C30" s="63"/>
      <c r="D30" s="63"/>
      <c r="E30" s="64"/>
    </row>
    <row r="31" spans="1:7" s="13" customFormat="1" ht="21.95" customHeight="1" x14ac:dyDescent="0.3">
      <c r="A31" s="33"/>
      <c r="B31" s="33"/>
      <c r="C31" s="65"/>
      <c r="D31" s="35"/>
      <c r="E31" s="66"/>
    </row>
    <row r="32" spans="1:7" s="13" customFormat="1" ht="21.95" customHeight="1" x14ac:dyDescent="0.3">
      <c r="B32" s="67"/>
      <c r="C32" s="67"/>
      <c r="D32" s="67"/>
    </row>
    <row r="33" spans="2:4" s="13" customFormat="1" ht="12" x14ac:dyDescent="0.3">
      <c r="B33" s="93"/>
      <c r="C33" s="93"/>
      <c r="D33" s="94"/>
    </row>
    <row r="34" spans="2:4" s="13" customFormat="1" ht="24.75" customHeight="1" x14ac:dyDescent="0.3"/>
  </sheetData>
  <mergeCells count="6">
    <mergeCell ref="A1:E1"/>
    <mergeCell ref="D3:E3"/>
    <mergeCell ref="A4:E4"/>
    <mergeCell ref="A14:E14"/>
    <mergeCell ref="A17:A19"/>
    <mergeCell ref="A21:A23"/>
  </mergeCells>
  <phoneticPr fontId="4" type="noConversion"/>
  <pageMargins left="0.6692913385826772" right="0.35433070866141736" top="0.98425196850393704" bottom="0.98425196850393704" header="0.51181102362204722" footer="0.51181102362204722"/>
  <pageSetup paperSize="9" firstPageNumber="51" orientation="portrait" useFirstPageNumber="1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85" zoomScaleSheetLayoutView="100" workbookViewId="0">
      <selection activeCell="D6" sqref="D6"/>
    </sheetView>
  </sheetViews>
  <sheetFormatPr defaultRowHeight="13.5" x14ac:dyDescent="0.3"/>
  <cols>
    <col min="1" max="1" width="16" style="13" customWidth="1"/>
    <col min="2" max="2" width="16.5" style="13" customWidth="1"/>
    <col min="3" max="4" width="17.75" style="13" customWidth="1"/>
    <col min="5" max="5" width="16.125" style="13" customWidth="1"/>
    <col min="6" max="10" width="15.5" style="13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1" t="s">
        <v>55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4"/>
      <c r="B3" s="4"/>
      <c r="C3" s="68"/>
      <c r="D3" s="69" t="s">
        <v>56</v>
      </c>
      <c r="E3" s="70"/>
      <c r="F3" s="7"/>
      <c r="G3" s="7"/>
      <c r="H3" s="7"/>
      <c r="I3" s="7"/>
      <c r="J3" s="7"/>
    </row>
    <row r="4" spans="1:10" ht="21.95" customHeight="1" x14ac:dyDescent="0.3">
      <c r="A4" s="71" t="s">
        <v>57</v>
      </c>
      <c r="B4" s="72"/>
      <c r="C4" s="72"/>
      <c r="D4" s="72"/>
      <c r="E4" s="73"/>
    </row>
    <row r="5" spans="1:10" ht="26.25" customHeight="1" thickBot="1" x14ac:dyDescent="0.35">
      <c r="A5" s="14" t="s">
        <v>58</v>
      </c>
      <c r="B5" s="95" t="s">
        <v>59</v>
      </c>
      <c r="C5" s="16" t="s">
        <v>60</v>
      </c>
      <c r="D5" s="17" t="s">
        <v>61</v>
      </c>
      <c r="E5" s="18" t="s">
        <v>62</v>
      </c>
    </row>
    <row r="6" spans="1:10" s="23" customFormat="1" ht="21.95" customHeight="1" thickTop="1" x14ac:dyDescent="0.3">
      <c r="A6" s="19" t="s">
        <v>63</v>
      </c>
      <c r="B6" s="20"/>
      <c r="C6" s="77">
        <f>SUM(C7:C9)</f>
        <v>155957461</v>
      </c>
      <c r="D6" s="77">
        <f>SUM(D7:D9)</f>
        <v>142565461</v>
      </c>
      <c r="E6" s="78">
        <f>D6-C6</f>
        <v>-13392000</v>
      </c>
    </row>
    <row r="7" spans="1:10" ht="21.95" customHeight="1" x14ac:dyDescent="0.3">
      <c r="A7" s="28" t="s">
        <v>64</v>
      </c>
      <c r="B7" s="25" t="s">
        <v>64</v>
      </c>
      <c r="C7" s="26">
        <v>137592000</v>
      </c>
      <c r="D7" s="26">
        <f>[3]세입!F8</f>
        <v>124200000</v>
      </c>
      <c r="E7" s="27">
        <f t="shared" ref="E7:E9" si="0">D7-C7</f>
        <v>-13392000</v>
      </c>
    </row>
    <row r="8" spans="1:10" ht="21.95" customHeight="1" x14ac:dyDescent="0.3">
      <c r="A8" s="28" t="s">
        <v>16</v>
      </c>
      <c r="B8" s="25" t="s">
        <v>16</v>
      </c>
      <c r="C8" s="26">
        <v>18052821</v>
      </c>
      <c r="D8" s="26">
        <f>[3]세입!F13</f>
        <v>18052821</v>
      </c>
      <c r="E8" s="27">
        <f t="shared" si="0"/>
        <v>0</v>
      </c>
    </row>
    <row r="9" spans="1:10" ht="21.95" customHeight="1" x14ac:dyDescent="0.3">
      <c r="A9" s="29" t="s">
        <v>65</v>
      </c>
      <c r="B9" s="30" t="s">
        <v>65</v>
      </c>
      <c r="C9" s="31">
        <v>312640</v>
      </c>
      <c r="D9" s="31">
        <f>[3]세입!F16</f>
        <v>312640</v>
      </c>
      <c r="E9" s="32">
        <f t="shared" si="0"/>
        <v>0</v>
      </c>
    </row>
    <row r="10" spans="1:10" ht="21.95" customHeight="1" x14ac:dyDescent="0.3">
      <c r="A10" s="85"/>
      <c r="B10" s="85"/>
      <c r="C10" s="86"/>
      <c r="D10" s="86"/>
      <c r="E10" s="87"/>
    </row>
    <row r="11" spans="1:10" ht="21.95" customHeight="1" x14ac:dyDescent="0.3">
      <c r="A11" s="37"/>
      <c r="B11" s="37"/>
      <c r="C11" s="37"/>
      <c r="D11" s="37"/>
      <c r="E11" s="38"/>
    </row>
    <row r="12" spans="1:10" s="13" customFormat="1" ht="21.95" customHeight="1" x14ac:dyDescent="0.3">
      <c r="A12" s="71" t="s">
        <v>66</v>
      </c>
      <c r="B12" s="72"/>
      <c r="C12" s="72"/>
      <c r="D12" s="72"/>
      <c r="E12" s="73"/>
    </row>
    <row r="13" spans="1:10" s="13" customFormat="1" ht="27" customHeight="1" thickBot="1" x14ac:dyDescent="0.35">
      <c r="A13" s="14" t="s">
        <v>67</v>
      </c>
      <c r="B13" s="95" t="s">
        <v>68</v>
      </c>
      <c r="C13" s="16" t="s">
        <v>69</v>
      </c>
      <c r="D13" s="17" t="s">
        <v>70</v>
      </c>
      <c r="E13" s="18" t="s">
        <v>25</v>
      </c>
    </row>
    <row r="14" spans="1:10" s="13" customFormat="1" ht="21.95" customHeight="1" thickTop="1" x14ac:dyDescent="0.3">
      <c r="A14" s="19" t="s">
        <v>71</v>
      </c>
      <c r="B14" s="39"/>
      <c r="C14" s="40">
        <f>SUM(C15:C21)</f>
        <v>155957461</v>
      </c>
      <c r="D14" s="40">
        <f>SUM(D15:D21)</f>
        <v>142565461</v>
      </c>
      <c r="E14" s="22">
        <f>D14-C14</f>
        <v>-13392000</v>
      </c>
    </row>
    <row r="15" spans="1:10" s="13" customFormat="1" ht="21.95" customHeight="1" x14ac:dyDescent="0.3">
      <c r="A15" s="96" t="s">
        <v>38</v>
      </c>
      <c r="B15" s="46" t="s">
        <v>39</v>
      </c>
      <c r="C15" s="43">
        <v>126790360</v>
      </c>
      <c r="D15" s="43">
        <f>[3]세출!F7</f>
        <v>114152810</v>
      </c>
      <c r="E15" s="88">
        <f t="shared" ref="E15:E21" si="1">D15-C15</f>
        <v>-12637550</v>
      </c>
    </row>
    <row r="16" spans="1:10" s="13" customFormat="1" ht="21.95" customHeight="1" x14ac:dyDescent="0.3">
      <c r="A16" s="97"/>
      <c r="B16" s="49" t="s">
        <v>41</v>
      </c>
      <c r="C16" s="43">
        <v>16100000</v>
      </c>
      <c r="D16" s="43">
        <f>[3]세출!F23</f>
        <v>14550000</v>
      </c>
      <c r="E16" s="88">
        <f t="shared" si="1"/>
        <v>-1550000</v>
      </c>
    </row>
    <row r="17" spans="1:5" s="13" customFormat="1" ht="21.95" customHeight="1" x14ac:dyDescent="0.3">
      <c r="A17" s="50" t="s">
        <v>72</v>
      </c>
      <c r="B17" s="51" t="s">
        <v>73</v>
      </c>
      <c r="C17" s="43">
        <v>2000000</v>
      </c>
      <c r="D17" s="43">
        <f>[3]세출!F45</f>
        <v>1000000</v>
      </c>
      <c r="E17" s="88">
        <f t="shared" si="1"/>
        <v>-1000000</v>
      </c>
    </row>
    <row r="18" spans="1:5" s="13" customFormat="1" ht="25.5" customHeight="1" x14ac:dyDescent="0.3">
      <c r="A18" s="50" t="s">
        <v>74</v>
      </c>
      <c r="B18" s="89" t="s">
        <v>74</v>
      </c>
      <c r="C18" s="52">
        <v>10054000</v>
      </c>
      <c r="D18" s="52">
        <f>[3]세출!F48</f>
        <v>9130000</v>
      </c>
      <c r="E18" s="88">
        <f t="shared" si="1"/>
        <v>-924000</v>
      </c>
    </row>
    <row r="19" spans="1:5" s="13" customFormat="1" ht="21.95" customHeight="1" x14ac:dyDescent="0.3">
      <c r="A19" s="91" t="s">
        <v>75</v>
      </c>
      <c r="B19" s="42" t="s">
        <v>75</v>
      </c>
      <c r="C19" s="52">
        <v>432230</v>
      </c>
      <c r="D19" s="52">
        <f>[3]세출!F68</f>
        <v>3156929</v>
      </c>
      <c r="E19" s="90">
        <f t="shared" si="1"/>
        <v>2724699</v>
      </c>
    </row>
    <row r="20" spans="1:5" s="13" customFormat="1" ht="21.95" customHeight="1" x14ac:dyDescent="0.3">
      <c r="A20" s="50" t="s">
        <v>76</v>
      </c>
      <c r="B20" s="46" t="s">
        <v>77</v>
      </c>
      <c r="C20" s="43">
        <v>280871</v>
      </c>
      <c r="D20" s="43">
        <f>[3]세출!F81</f>
        <v>275722</v>
      </c>
      <c r="E20" s="88">
        <f t="shared" si="1"/>
        <v>-5149</v>
      </c>
    </row>
    <row r="21" spans="1:5" s="13" customFormat="1" ht="21.95" customHeight="1" x14ac:dyDescent="0.3">
      <c r="A21" s="55" t="s">
        <v>78</v>
      </c>
      <c r="B21" s="56" t="s">
        <v>78</v>
      </c>
      <c r="C21" s="57">
        <v>300000</v>
      </c>
      <c r="D21" s="57">
        <f>[3]세출!F85</f>
        <v>300000</v>
      </c>
      <c r="E21" s="92">
        <f t="shared" si="1"/>
        <v>0</v>
      </c>
    </row>
    <row r="22" spans="1:5" s="13" customFormat="1" ht="21.95" customHeight="1" x14ac:dyDescent="0.3">
      <c r="A22" s="33"/>
      <c r="B22" s="33"/>
      <c r="C22" s="63"/>
      <c r="D22" s="63"/>
      <c r="E22" s="64"/>
    </row>
    <row r="23" spans="1:5" s="13" customFormat="1" ht="21.95" customHeight="1" x14ac:dyDescent="0.3">
      <c r="A23" s="33"/>
      <c r="B23" s="33"/>
      <c r="C23" s="65"/>
      <c r="D23" s="35"/>
      <c r="E23" s="66"/>
    </row>
    <row r="24" spans="1:5" s="13" customFormat="1" ht="21.95" customHeight="1" x14ac:dyDescent="0.3">
      <c r="B24" s="67"/>
      <c r="C24" s="67"/>
      <c r="D24" s="67"/>
    </row>
    <row r="25" spans="1:5" s="13" customFormat="1" ht="12" x14ac:dyDescent="0.3">
      <c r="B25" s="93"/>
      <c r="C25" s="93"/>
      <c r="D25" s="94"/>
    </row>
    <row r="26" spans="1:5" s="13" customFormat="1" ht="24.75" customHeight="1" x14ac:dyDescent="0.3"/>
  </sheetData>
  <mergeCells count="4">
    <mergeCell ref="A1:E1"/>
    <mergeCell ref="D3:E3"/>
    <mergeCell ref="A4:E4"/>
    <mergeCell ref="A12:E12"/>
  </mergeCells>
  <phoneticPr fontId="4" type="noConversion"/>
  <pageMargins left="0.6692913385826772" right="0.35433070866141736" top="0.98425196850393704" bottom="0.98425196850393704" header="0.51181102362204722" footer="0.51181102362204722"/>
  <pageSetup paperSize="9" firstPageNumber="65" orientation="portrait" useFirstPageNumber="1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zoomScale="112" zoomScaleNormal="100" zoomScaleSheetLayoutView="112" workbookViewId="0">
      <selection activeCell="D16" sqref="D16"/>
    </sheetView>
  </sheetViews>
  <sheetFormatPr defaultRowHeight="13.5" x14ac:dyDescent="0.3"/>
  <cols>
    <col min="1" max="1" width="16" style="13" customWidth="1"/>
    <col min="2" max="2" width="16.5" style="13" customWidth="1"/>
    <col min="3" max="4" width="17.75" style="13" customWidth="1"/>
    <col min="5" max="5" width="16.125" style="13" customWidth="1"/>
    <col min="6" max="10" width="15.5" style="13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98" t="s">
        <v>79</v>
      </c>
      <c r="B1" s="98"/>
      <c r="C1" s="98"/>
      <c r="D1" s="98"/>
      <c r="E1" s="98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4"/>
      <c r="B3" s="4"/>
      <c r="C3" s="5" t="s">
        <v>80</v>
      </c>
      <c r="D3" s="5"/>
      <c r="E3" s="5"/>
      <c r="F3" s="7"/>
      <c r="G3" s="7"/>
      <c r="H3" s="7"/>
      <c r="I3" s="7"/>
      <c r="J3" s="7"/>
    </row>
    <row r="4" spans="1:10" ht="21.95" customHeight="1" x14ac:dyDescent="0.3">
      <c r="A4" s="8" t="s">
        <v>2</v>
      </c>
      <c r="B4" s="9"/>
      <c r="C4" s="9"/>
      <c r="D4" s="9"/>
      <c r="E4" s="10"/>
    </row>
    <row r="5" spans="1:10" ht="30.75" customHeight="1" thickBot="1" x14ac:dyDescent="0.35">
      <c r="A5" s="99" t="s">
        <v>67</v>
      </c>
      <c r="B5" s="100" t="s">
        <v>68</v>
      </c>
      <c r="C5" s="16" t="s">
        <v>69</v>
      </c>
      <c r="D5" s="17" t="s">
        <v>70</v>
      </c>
      <c r="E5" s="18" t="s">
        <v>25</v>
      </c>
    </row>
    <row r="6" spans="1:10" s="23" customFormat="1" ht="21.95" customHeight="1" thickTop="1" x14ac:dyDescent="0.3">
      <c r="A6" s="19" t="s">
        <v>26</v>
      </c>
      <c r="B6" s="20"/>
      <c r="C6" s="101">
        <f>SUM(C7:C10)</f>
        <v>20011000</v>
      </c>
      <c r="D6" s="101">
        <f>SUM(D7:D10)</f>
        <v>15111000</v>
      </c>
      <c r="E6" s="102">
        <f>SUM(E7:E10)</f>
        <v>-4900000</v>
      </c>
    </row>
    <row r="7" spans="1:10" ht="21.95" customHeight="1" x14ac:dyDescent="0.3">
      <c r="A7" s="24" t="str">
        <f>[4]세입!B8</f>
        <v>재산조성충당금</v>
      </c>
      <c r="B7" s="25" t="str">
        <f>[4]세입!C9</f>
        <v>재산조성충당금</v>
      </c>
      <c r="C7" s="26">
        <f>[4]세입!E9</f>
        <v>3500000</v>
      </c>
      <c r="D7" s="26">
        <f>[4]세입!F9</f>
        <v>1300000</v>
      </c>
      <c r="E7" s="27">
        <f t="shared" ref="E7:E10" si="0">D7-C7</f>
        <v>-2200000</v>
      </c>
    </row>
    <row r="8" spans="1:10" ht="21.95" customHeight="1" x14ac:dyDescent="0.3">
      <c r="A8" s="28" t="str">
        <f>[4]세입!B13</f>
        <v>사업운영충당금</v>
      </c>
      <c r="B8" s="25" t="str">
        <f>[4]세입!C14</f>
        <v>사업운영충당금</v>
      </c>
      <c r="C8" s="26">
        <f>[4]세입!E14</f>
        <v>4000000</v>
      </c>
      <c r="D8" s="26">
        <f>[4]세입!F14</f>
        <v>1300000</v>
      </c>
      <c r="E8" s="27">
        <f t="shared" si="0"/>
        <v>-2700000</v>
      </c>
    </row>
    <row r="9" spans="1:10" ht="21.95" customHeight="1" x14ac:dyDescent="0.3">
      <c r="A9" s="28" t="str">
        <f>[4]세입!B16</f>
        <v>이월금</v>
      </c>
      <c r="B9" s="25" t="str">
        <f>[4]세입!C17</f>
        <v>이월금</v>
      </c>
      <c r="C9" s="26">
        <f>[4]세입!E17</f>
        <v>12505000</v>
      </c>
      <c r="D9" s="26">
        <f>[4]세입!F17</f>
        <v>12505000</v>
      </c>
      <c r="E9" s="27">
        <f t="shared" si="0"/>
        <v>0</v>
      </c>
    </row>
    <row r="10" spans="1:10" ht="21.95" customHeight="1" x14ac:dyDescent="0.3">
      <c r="A10" s="29" t="str">
        <f>[4]세입!B19</f>
        <v>잡수입</v>
      </c>
      <c r="B10" s="30" t="str">
        <f>[4]세입!C20</f>
        <v>잡수입</v>
      </c>
      <c r="C10" s="31">
        <f>[4]세입!E20</f>
        <v>6000</v>
      </c>
      <c r="D10" s="31">
        <f>[4]세입!F20</f>
        <v>6000</v>
      </c>
      <c r="E10" s="32">
        <f t="shared" si="0"/>
        <v>0</v>
      </c>
    </row>
    <row r="11" spans="1:10" ht="21.95" customHeight="1" x14ac:dyDescent="0.3">
      <c r="A11" s="33"/>
      <c r="B11" s="33"/>
      <c r="C11" s="34"/>
      <c r="D11" s="35"/>
      <c r="E11" s="36"/>
    </row>
    <row r="12" spans="1:10" ht="21.95" customHeight="1" x14ac:dyDescent="0.3">
      <c r="A12" s="37"/>
      <c r="B12" s="37"/>
      <c r="C12" s="37"/>
      <c r="D12" s="37"/>
      <c r="E12" s="38"/>
    </row>
    <row r="13" spans="1:10" s="13" customFormat="1" ht="21.95" customHeight="1" x14ac:dyDescent="0.3">
      <c r="A13" s="8" t="s">
        <v>66</v>
      </c>
      <c r="B13" s="9"/>
      <c r="C13" s="9"/>
      <c r="D13" s="9"/>
      <c r="E13" s="10"/>
    </row>
    <row r="14" spans="1:10" s="13" customFormat="1" ht="30" customHeight="1" thickBot="1" x14ac:dyDescent="0.35">
      <c r="A14" s="99" t="s">
        <v>67</v>
      </c>
      <c r="B14" s="100" t="s">
        <v>68</v>
      </c>
      <c r="C14" s="16" t="s">
        <v>69</v>
      </c>
      <c r="D14" s="17" t="s">
        <v>70</v>
      </c>
      <c r="E14" s="18" t="s">
        <v>25</v>
      </c>
    </row>
    <row r="15" spans="1:10" s="13" customFormat="1" ht="21.95" customHeight="1" thickTop="1" x14ac:dyDescent="0.3">
      <c r="A15" s="19" t="s">
        <v>71</v>
      </c>
      <c r="B15" s="39"/>
      <c r="C15" s="40">
        <f>SUM(C16:C18)</f>
        <v>20011000</v>
      </c>
      <c r="D15" s="40">
        <f>SUM(D16:D18)</f>
        <v>15111000</v>
      </c>
      <c r="E15" s="22">
        <f>D15-C15</f>
        <v>-4900000</v>
      </c>
    </row>
    <row r="16" spans="1:10" s="13" customFormat="1" ht="21.95" customHeight="1" x14ac:dyDescent="0.3">
      <c r="A16" s="96" t="str">
        <f>[4]세출!B8</f>
        <v>재산조성비</v>
      </c>
      <c r="B16" s="42" t="str">
        <f>[4]세출!C9</f>
        <v>시설비</v>
      </c>
      <c r="C16" s="43">
        <f>[4]세출!E9</f>
        <v>0</v>
      </c>
      <c r="D16" s="43">
        <f>[4]세출!F9</f>
        <v>0</v>
      </c>
      <c r="E16" s="88">
        <f t="shared" ref="E16:E18" si="1">D16-C16</f>
        <v>0</v>
      </c>
    </row>
    <row r="17" spans="1:7" s="13" customFormat="1" ht="21.95" customHeight="1" x14ac:dyDescent="0.3">
      <c r="A17" s="50" t="str">
        <f>[4]세출!B13</f>
        <v>전출금</v>
      </c>
      <c r="B17" s="103" t="str">
        <f>[4]세출!C14</f>
        <v>전출금</v>
      </c>
      <c r="C17" s="43">
        <f>[4]세출!E14</f>
        <v>12500000</v>
      </c>
      <c r="D17" s="43">
        <f>[4]세출!F14</f>
        <v>12500000</v>
      </c>
      <c r="E17" s="88">
        <f t="shared" si="1"/>
        <v>0</v>
      </c>
      <c r="F17" s="47"/>
      <c r="G17" s="47"/>
    </row>
    <row r="18" spans="1:7" s="13" customFormat="1" ht="21.95" customHeight="1" x14ac:dyDescent="0.3">
      <c r="A18" s="55" t="str">
        <f>[4]세출!B18</f>
        <v>이월금</v>
      </c>
      <c r="B18" s="56" t="str">
        <f>[4]세출!C19</f>
        <v>이월금</v>
      </c>
      <c r="C18" s="57">
        <f>[4]세출!E19</f>
        <v>7511000</v>
      </c>
      <c r="D18" s="57">
        <f>[4]세출!F19</f>
        <v>2611000</v>
      </c>
      <c r="E18" s="92">
        <f t="shared" si="1"/>
        <v>-4900000</v>
      </c>
      <c r="F18" s="47"/>
      <c r="G18" s="47"/>
    </row>
    <row r="19" spans="1:7" s="13" customFormat="1" ht="21.95" customHeight="1" x14ac:dyDescent="0.3">
      <c r="A19" s="33"/>
      <c r="B19" s="33"/>
      <c r="C19" s="63"/>
      <c r="D19" s="63"/>
      <c r="E19" s="64"/>
    </row>
    <row r="20" spans="1:7" s="13" customFormat="1" ht="21.95" customHeight="1" x14ac:dyDescent="0.3">
      <c r="A20" s="33"/>
      <c r="B20" s="33"/>
      <c r="C20" s="63"/>
      <c r="D20" s="63"/>
      <c r="E20" s="64"/>
    </row>
    <row r="21" spans="1:7" s="13" customFormat="1" ht="21.95" customHeight="1" x14ac:dyDescent="0.3">
      <c r="A21" s="33"/>
      <c r="B21" s="33"/>
      <c r="C21" s="65"/>
      <c r="D21" s="35"/>
      <c r="E21" s="66"/>
    </row>
    <row r="22" spans="1:7" s="13" customFormat="1" ht="21.95" customHeight="1" x14ac:dyDescent="0.3">
      <c r="B22" s="67"/>
      <c r="C22" s="67"/>
      <c r="D22" s="67"/>
    </row>
    <row r="23" spans="1:7" s="13" customFormat="1" ht="12" x14ac:dyDescent="0.3">
      <c r="B23" s="93"/>
      <c r="C23" s="93"/>
      <c r="D23" s="94"/>
    </row>
    <row r="24" spans="1:7" s="13" customFormat="1" ht="24.75" customHeight="1" x14ac:dyDescent="0.3"/>
  </sheetData>
  <mergeCells count="4">
    <mergeCell ref="A1:E1"/>
    <mergeCell ref="C3:E3"/>
    <mergeCell ref="A4:E4"/>
    <mergeCell ref="A13:E13"/>
  </mergeCells>
  <phoneticPr fontId="4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재가노인지원</vt:lpstr>
      <vt:lpstr>방문요양</vt:lpstr>
      <vt:lpstr>노인돌봄</vt:lpstr>
      <vt:lpstr>특별회계</vt:lpstr>
      <vt:lpstr>재가노인지원!Print_Area</vt:lpstr>
      <vt:lpstr>특별회계!Print_Area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2016-12-29T03:10:36Z</dcterms:created>
  <dcterms:modified xsi:type="dcterms:W3CDTF">2016-12-29T03:13:51Z</dcterms:modified>
</cp:coreProperties>
</file>