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555" windowHeight="10755"/>
  </bookViews>
  <sheets>
    <sheet name="재가노인지원" sheetId="8" r:id="rId1"/>
    <sheet name="재가 식사배달" sheetId="5" r:id="rId2"/>
    <sheet name="방문요양" sheetId="7" r:id="rId3"/>
    <sheet name="노인돌봄" sheetId="6" r:id="rId4"/>
    <sheet name="주간보호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'재가 식사배달'!$A$1:$E$25</definedName>
    <definedName name="_xlnm.Print_Area" localSheetId="0">재가노인지원!$A$1:$E$33</definedName>
  </definedNames>
  <calcPr calcId="145621"/>
</workbook>
</file>

<file path=xl/calcChain.xml><?xml version="1.0" encoding="utf-8"?>
<calcChain xmlns="http://schemas.openxmlformats.org/spreadsheetml/2006/main">
  <c r="E28" i="8" l="1"/>
  <c r="D27" i="8"/>
  <c r="E27" i="8" s="1"/>
  <c r="C27" i="8"/>
  <c r="B27" i="8"/>
  <c r="A27" i="8"/>
  <c r="D26" i="8"/>
  <c r="C26" i="8"/>
  <c r="E26" i="8" s="1"/>
  <c r="B26" i="8"/>
  <c r="A26" i="8"/>
  <c r="D25" i="8"/>
  <c r="E25" i="8" s="1"/>
  <c r="C25" i="8"/>
  <c r="B25" i="8"/>
  <c r="D24" i="8"/>
  <c r="E24" i="8" s="1"/>
  <c r="C24" i="8"/>
  <c r="B24" i="8"/>
  <c r="D23" i="8"/>
  <c r="E23" i="8" s="1"/>
  <c r="C23" i="8"/>
  <c r="B23" i="8"/>
  <c r="D22" i="8"/>
  <c r="E22" i="8" s="1"/>
  <c r="C22" i="8"/>
  <c r="B22" i="8"/>
  <c r="D21" i="8"/>
  <c r="E21" i="8" s="1"/>
  <c r="C21" i="8"/>
  <c r="B21" i="8"/>
  <c r="A21" i="8"/>
  <c r="D20" i="8"/>
  <c r="C20" i="8"/>
  <c r="E20" i="8" s="1"/>
  <c r="B20" i="8"/>
  <c r="A20" i="8"/>
  <c r="D19" i="8"/>
  <c r="E19" i="8" s="1"/>
  <c r="C19" i="8"/>
  <c r="B19" i="8"/>
  <c r="D18" i="8"/>
  <c r="E18" i="8" s="1"/>
  <c r="C18" i="8"/>
  <c r="B18" i="8"/>
  <c r="D17" i="8"/>
  <c r="E17" i="8" s="1"/>
  <c r="C17" i="8"/>
  <c r="B17" i="8"/>
  <c r="A17" i="8"/>
  <c r="C16" i="8"/>
  <c r="D11" i="8"/>
  <c r="E11" i="8" s="1"/>
  <c r="C11" i="8"/>
  <c r="B11" i="8"/>
  <c r="A11" i="8"/>
  <c r="D10" i="8"/>
  <c r="C10" i="8"/>
  <c r="E10" i="8" s="1"/>
  <c r="B10" i="8"/>
  <c r="A10" i="8"/>
  <c r="D9" i="8"/>
  <c r="E9" i="8" s="1"/>
  <c r="C9" i="8"/>
  <c r="B9" i="8"/>
  <c r="A9" i="8"/>
  <c r="D8" i="8"/>
  <c r="C8" i="8"/>
  <c r="E8" i="8" s="1"/>
  <c r="B8" i="8"/>
  <c r="A8" i="8"/>
  <c r="D7" i="8"/>
  <c r="E7" i="8" s="1"/>
  <c r="E6" i="8" s="1"/>
  <c r="C7" i="8"/>
  <c r="B7" i="8"/>
  <c r="A7" i="8"/>
  <c r="C6" i="8"/>
  <c r="D6" i="8" l="1"/>
  <c r="D16" i="8"/>
  <c r="E16" i="8" s="1"/>
  <c r="D30" i="7" l="1"/>
  <c r="E30" i="7" s="1"/>
  <c r="D29" i="7"/>
  <c r="E29" i="7" s="1"/>
  <c r="D28" i="7"/>
  <c r="E28" i="7" s="1"/>
  <c r="E27" i="7"/>
  <c r="E26" i="7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C17" i="7"/>
  <c r="E12" i="7"/>
  <c r="D12" i="7"/>
  <c r="E11" i="7"/>
  <c r="D11" i="7"/>
  <c r="E10" i="7"/>
  <c r="E9" i="7"/>
  <c r="E8" i="7"/>
  <c r="D8" i="7"/>
  <c r="E7" i="7"/>
  <c r="D7" i="7"/>
  <c r="D6" i="7"/>
  <c r="C6" i="7"/>
  <c r="E6" i="7" s="1"/>
  <c r="D21" i="6" l="1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C14" i="6"/>
  <c r="E9" i="6"/>
  <c r="D9" i="6"/>
  <c r="E8" i="6"/>
  <c r="D8" i="6"/>
  <c r="E7" i="6"/>
  <c r="D7" i="6"/>
  <c r="D6" i="6"/>
  <c r="C6" i="6"/>
  <c r="E6" i="6" s="1"/>
  <c r="D19" i="5" l="1"/>
  <c r="C19" i="5"/>
  <c r="E19" i="5" s="1"/>
  <c r="B19" i="5"/>
  <c r="A19" i="5"/>
  <c r="D18" i="5"/>
  <c r="E18" i="5" s="1"/>
  <c r="C18" i="5"/>
  <c r="B18" i="5"/>
  <c r="A18" i="5"/>
  <c r="D17" i="5"/>
  <c r="C17" i="5"/>
  <c r="E17" i="5" s="1"/>
  <c r="B17" i="5"/>
  <c r="A17" i="5"/>
  <c r="D16" i="5"/>
  <c r="D11" i="5"/>
  <c r="C11" i="5"/>
  <c r="E11" i="5" s="1"/>
  <c r="B11" i="5"/>
  <c r="A11" i="5"/>
  <c r="D10" i="5"/>
  <c r="E10" i="5" s="1"/>
  <c r="C10" i="5"/>
  <c r="B10" i="5"/>
  <c r="A10" i="5"/>
  <c r="D9" i="5"/>
  <c r="C9" i="5"/>
  <c r="E9" i="5" s="1"/>
  <c r="B9" i="5"/>
  <c r="A9" i="5"/>
  <c r="D8" i="5"/>
  <c r="E8" i="5" s="1"/>
  <c r="C8" i="5"/>
  <c r="B8" i="5"/>
  <c r="A8" i="5"/>
  <c r="D7" i="5"/>
  <c r="E7" i="5" s="1"/>
  <c r="C7" i="5"/>
  <c r="B7" i="5"/>
  <c r="A7" i="5"/>
  <c r="D6" i="5"/>
  <c r="C6" i="5"/>
  <c r="E6" i="5" l="1"/>
  <c r="C16" i="5"/>
  <c r="E16" i="5" s="1"/>
  <c r="D25" i="4" l="1"/>
  <c r="C25" i="4"/>
  <c r="E25" i="4" s="1"/>
  <c r="D24" i="4"/>
  <c r="E24" i="4" s="1"/>
  <c r="C24" i="4"/>
  <c r="D23" i="4"/>
  <c r="C23" i="4"/>
  <c r="E23" i="4" s="1"/>
  <c r="D22" i="4"/>
  <c r="E22" i="4" s="1"/>
  <c r="C22" i="4"/>
  <c r="D21" i="4"/>
  <c r="C21" i="4"/>
  <c r="E21" i="4" s="1"/>
  <c r="B21" i="4"/>
  <c r="D20" i="4"/>
  <c r="C20" i="4"/>
  <c r="E20" i="4" s="1"/>
  <c r="D19" i="4"/>
  <c r="E19" i="4" s="1"/>
  <c r="C19" i="4"/>
  <c r="D18" i="4"/>
  <c r="C18" i="4"/>
  <c r="E18" i="4" s="1"/>
  <c r="D17" i="4"/>
  <c r="E17" i="4" s="1"/>
  <c r="C17" i="4"/>
  <c r="D16" i="4"/>
  <c r="C16" i="4"/>
  <c r="C15" i="4" s="1"/>
  <c r="D15" i="4"/>
  <c r="D10" i="4"/>
  <c r="C10" i="4"/>
  <c r="E10" i="4" s="1"/>
  <c r="D9" i="4"/>
  <c r="E9" i="4" s="1"/>
  <c r="C9" i="4"/>
  <c r="D8" i="4"/>
  <c r="C8" i="4"/>
  <c r="E8" i="4" s="1"/>
  <c r="B8" i="4"/>
  <c r="A8" i="4"/>
  <c r="D7" i="4"/>
  <c r="E7" i="4" s="1"/>
  <c r="C7" i="4"/>
  <c r="B7" i="4"/>
  <c r="A7" i="4"/>
  <c r="C6" i="4"/>
  <c r="E15" i="4" l="1"/>
  <c r="E16" i="4"/>
  <c r="D6" i="4"/>
  <c r="E6" i="4" s="1"/>
</calcChain>
</file>

<file path=xl/sharedStrings.xml><?xml version="1.0" encoding="utf-8"?>
<sst xmlns="http://schemas.openxmlformats.org/spreadsheetml/2006/main" count="155" uniqueCount="102">
  <si>
    <t>1. 2016년 참좋은노인복지센터(주야간보호) 1차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</si>
  <si>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</si>
  <si>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</si>
  <si>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</si>
  <si>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</si>
  <si>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</si>
  <si>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</si>
  <si>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</si>
  <si>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</si>
  <si>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전입금</t>
    <phoneticPr fontId="5" type="noConversion"/>
  </si>
  <si>
    <t>잡수입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</si>
  <si>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</si>
  <si>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</si>
  <si>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</si>
  <si>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</si>
  <si>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</si>
  <si>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</si>
  <si>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</si>
  <si>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</si>
  <si>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</si>
  <si>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</si>
  <si>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</si>
  <si>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재산조성비</t>
    <phoneticPr fontId="5" type="noConversion"/>
  </si>
  <si>
    <t>시설비</t>
    <phoneticPr fontId="5" type="noConversion"/>
  </si>
  <si>
    <t>사업비</t>
    <phoneticPr fontId="13" type="noConversion"/>
  </si>
  <si>
    <t>사업비</t>
    <phoneticPr fontId="13" type="noConversion"/>
  </si>
  <si>
    <t>운영비</t>
    <phoneticPr fontId="13" type="noConversion"/>
  </si>
  <si>
    <t>전출금</t>
    <phoneticPr fontId="13" type="noConversion"/>
  </si>
  <si>
    <t>잡지출</t>
    <phoneticPr fontId="13" type="noConversion"/>
  </si>
  <si>
    <t>예비비</t>
    <phoneticPr fontId="5" type="noConversion"/>
  </si>
  <si>
    <t xml:space="preserve">예비비 </t>
    <phoneticPr fontId="5" type="noConversion"/>
  </si>
  <si>
    <t>운영충당적립금</t>
    <phoneticPr fontId="13" type="noConversion"/>
  </si>
  <si>
    <t>1. 2016년 참좋은노인복지센터(재가노인 식사배달사업) 2차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</si>
  <si>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</si>
  <si>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</si>
  <si>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</si>
  <si>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</si>
  <si>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</si>
  <si>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</si>
  <si>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</si>
  <si>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</si>
  <si>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세                    출</t>
    <phoneticPr fontId="5" type="noConversion"/>
  </si>
  <si>
    <t>관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</si>
  <si>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</si>
  <si>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</si>
  <si>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</si>
  <si>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계</t>
    <phoneticPr fontId="5" type="noConversion"/>
  </si>
  <si>
    <t>1. 2016년 참좋은노인복지센터(노인돌봄) 2차 추경 예산(안) 총괄내역서</t>
    <phoneticPr fontId="5" type="noConversion"/>
  </si>
  <si>
    <t>세                  입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</si>
  <si>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</si>
  <si>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</si>
  <si>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</si>
  <si>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총        계</t>
    <phoneticPr fontId="5" type="noConversion"/>
  </si>
  <si>
    <t>사업수입</t>
    <phoneticPr fontId="5" type="noConversion"/>
  </si>
  <si>
    <t>이월금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</si>
  <si>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</si>
  <si>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</si>
  <si>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</si>
  <si>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</si>
  <si>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</si>
  <si>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운영비</t>
    <phoneticPr fontId="5" type="noConversion"/>
  </si>
  <si>
    <t>재산조성비</t>
    <phoneticPr fontId="5" type="noConversion"/>
  </si>
  <si>
    <t>시설비</t>
    <phoneticPr fontId="5" type="noConversion"/>
  </si>
  <si>
    <t>전출금</t>
    <phoneticPr fontId="13" type="noConversion"/>
  </si>
  <si>
    <t>예비비</t>
    <phoneticPr fontId="5" type="noConversion"/>
  </si>
  <si>
    <t xml:space="preserve">예비비 </t>
    <phoneticPr fontId="5" type="noConversion"/>
  </si>
  <si>
    <t>잡지출</t>
    <phoneticPr fontId="13" type="noConversion"/>
  </si>
  <si>
    <t>1. 2016년 참좋은노인복지센터(방문요양) 2차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</si>
  <si>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</si>
  <si>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</si>
  <si>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</si>
  <si>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</si>
  <si>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</si>
  <si>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</si>
  <si>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</si>
  <si>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</si>
  <si>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이용자비용수입</t>
    <phoneticPr fontId="5" type="noConversion"/>
  </si>
  <si>
    <t>요양급여수입</t>
    <phoneticPr fontId="5" type="noConversion"/>
  </si>
  <si>
    <t>이월금</t>
    <phoneticPr fontId="5" type="noConversion"/>
  </si>
  <si>
    <t>과년도수입</t>
    <phoneticPr fontId="5" type="noConversion"/>
  </si>
  <si>
    <t>세                    출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</si>
  <si>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</si>
  <si>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</si>
  <si>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</si>
  <si>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업무추진비</t>
    <phoneticPr fontId="5" type="noConversion"/>
  </si>
  <si>
    <t>재산조성비</t>
    <phoneticPr fontId="5" type="noConversion"/>
  </si>
  <si>
    <t>시설비</t>
    <phoneticPr fontId="5" type="noConversion"/>
  </si>
  <si>
    <t>사업비</t>
    <phoneticPr fontId="13" type="noConversion"/>
  </si>
  <si>
    <t>장기요양대상자관리사업비</t>
    <phoneticPr fontId="13" type="noConversion"/>
  </si>
  <si>
    <t>요양보호사관리사업비</t>
    <phoneticPr fontId="13" type="noConversion"/>
  </si>
  <si>
    <t>기타사업비</t>
    <phoneticPr fontId="13" type="noConversion"/>
  </si>
  <si>
    <t>전출금</t>
    <phoneticPr fontId="13" type="noConversion"/>
  </si>
  <si>
    <t>과년도지출</t>
    <phoneticPr fontId="13" type="noConversion"/>
  </si>
  <si>
    <t>잡지출</t>
    <phoneticPr fontId="13" type="noConversion"/>
  </si>
  <si>
    <t>운영충당적립금</t>
    <phoneticPr fontId="13" type="noConversion"/>
  </si>
  <si>
    <t>준비금</t>
    <phoneticPr fontId="13" type="noConversion"/>
  </si>
  <si>
    <t>환경개선준비금</t>
    <phoneticPr fontId="13" type="noConversion"/>
  </si>
  <si>
    <t>1. 2016년 참좋은노인복지센터(재가노인 일반사업) 2차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</si>
  <si>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</si>
  <si>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</si>
  <si>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이월금</t>
    <phoneticPr fontId="5" type="noConversion"/>
  </si>
  <si>
    <t>이월금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</si>
</sst>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 shrinkToFit="1"/>
    </xf>
    <xf numFmtId="0" fontId="8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41" fontId="8" fillId="0" borderId="11" xfId="2" applyFont="1" applyBorder="1" applyAlignment="1">
      <alignment vertical="center"/>
    </xf>
    <xf numFmtId="0" fontId="11" fillId="0" borderId="0" xfId="1" applyFont="1">
      <alignment vertical="center"/>
    </xf>
    <xf numFmtId="41" fontId="7" fillId="0" borderId="12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" fontId="7" fillId="0" borderId="14" xfId="1" applyNumberFormat="1" applyFont="1" applyBorder="1">
      <alignment vertical="center"/>
    </xf>
    <xf numFmtId="3" fontId="7" fillId="0" borderId="15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3" fontId="7" fillId="0" borderId="18" xfId="1" applyNumberFormat="1" applyFont="1" applyBorder="1">
      <alignment vertical="center"/>
    </xf>
    <xf numFmtId="3" fontId="7" fillId="0" borderId="19" xfId="1" applyNumberFormat="1" applyFont="1" applyBorder="1" applyAlignment="1">
      <alignment horizontal="right" vertical="center"/>
    </xf>
    <xf numFmtId="0" fontId="7" fillId="0" borderId="20" xfId="1" applyFont="1" applyBorder="1" applyAlignment="1">
      <alignment horizontal="center" vertical="center"/>
    </xf>
    <xf numFmtId="3" fontId="7" fillId="0" borderId="20" xfId="1" applyNumberFormat="1" applyFont="1" applyBorder="1">
      <alignment vertical="center"/>
    </xf>
    <xf numFmtId="3" fontId="7" fillId="0" borderId="20" xfId="1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7" fillId="0" borderId="21" xfId="1" applyFont="1" applyBorder="1" applyAlignment="1">
      <alignment horizontal="center" vertical="center"/>
    </xf>
    <xf numFmtId="3" fontId="8" fillId="0" borderId="10" xfId="1" applyNumberFormat="1" applyFont="1" applyBorder="1" applyAlignment="1">
      <alignment vertical="center"/>
    </xf>
    <xf numFmtId="3" fontId="8" fillId="0" borderId="11" xfId="1" applyNumberFormat="1" applyFont="1" applyBorder="1" applyAlignment="1">
      <alignment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3" fontId="7" fillId="2" borderId="13" xfId="1" applyNumberFormat="1" applyFont="1" applyFill="1" applyBorder="1">
      <alignment vertical="center"/>
    </xf>
    <xf numFmtId="3" fontId="8" fillId="2" borderId="15" xfId="1" applyNumberFormat="1" applyFont="1" applyFill="1" applyBorder="1" applyAlignme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 wrapText="1"/>
    </xf>
    <xf numFmtId="3" fontId="7" fillId="2" borderId="27" xfId="1" applyNumberFormat="1" applyFont="1" applyFill="1" applyBorder="1">
      <alignment vertical="center"/>
    </xf>
    <xf numFmtId="3" fontId="8" fillId="2" borderId="28" xfId="1" applyNumberFormat="1" applyFont="1" applyFill="1" applyBorder="1" applyAlignment="1">
      <alignment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3" fontId="7" fillId="2" borderId="29" xfId="1" applyNumberFormat="1" applyFont="1" applyFill="1" applyBorder="1">
      <alignment vertical="center"/>
    </xf>
    <xf numFmtId="3" fontId="7" fillId="2" borderId="17" xfId="1" applyNumberFormat="1" applyFont="1" applyFill="1" applyBorder="1">
      <alignment vertical="center"/>
    </xf>
    <xf numFmtId="3" fontId="8" fillId="2" borderId="19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3" fontId="7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0" xfId="1" applyNumberFormat="1" applyFont="1" applyBorder="1">
      <alignment vertical="center"/>
    </xf>
    <xf numFmtId="41" fontId="8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0" fontId="3" fillId="0" borderId="0" xfId="11" applyFont="1" applyAlignment="1">
      <alignment horizontal="center" vertical="center"/>
    </xf>
    <xf numFmtId="0" fontId="14" fillId="0" borderId="0" xfId="6" applyFont="1" applyFill="1" applyBorder="1" applyAlignment="1">
      <alignment horizontal="right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33" xfId="1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1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shrinkToFit="1"/>
    </xf>
    <xf numFmtId="176" fontId="8" fillId="0" borderId="11" xfId="1" applyNumberFormat="1" applyFont="1" applyBorder="1" applyAlignme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3" fontId="7" fillId="0" borderId="34" xfId="1" applyNumberFormat="1" applyFont="1" applyBorder="1">
      <alignment vertical="center"/>
    </xf>
    <xf numFmtId="3" fontId="7" fillId="0" borderId="28" xfId="1" applyNumberFormat="1" applyFont="1" applyBorder="1" applyAlignment="1">
      <alignment horizontal="right" vertical="center"/>
    </xf>
    <xf numFmtId="0" fontId="3" fillId="0" borderId="0" xfId="7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2" fillId="0" borderId="0" xfId="7">
      <alignment vertical="center"/>
    </xf>
    <xf numFmtId="0" fontId="7" fillId="0" borderId="0" xfId="7" applyFont="1" applyAlignment="1">
      <alignment horizontal="center" vertical="center"/>
    </xf>
    <xf numFmtId="0" fontId="14" fillId="0" borderId="0" xfId="6" applyFont="1" applyFill="1" applyBorder="1" applyAlignment="1">
      <alignment vertical="center"/>
    </xf>
    <xf numFmtId="0" fontId="10" fillId="0" borderId="0" xfId="7" applyFont="1" applyAlignment="1">
      <alignment vertical="center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5" fillId="0" borderId="35" xfId="7" applyFont="1" applyBorder="1">
      <alignment vertical="center"/>
    </xf>
    <xf numFmtId="0" fontId="5" fillId="0" borderId="0" xfId="7" applyFont="1" applyBorder="1">
      <alignment vertical="center"/>
    </xf>
    <xf numFmtId="0" fontId="5" fillId="0" borderId="0" xfId="7" applyFont="1">
      <alignment vertical="center"/>
    </xf>
    <xf numFmtId="0" fontId="8" fillId="0" borderId="5" xfId="7" applyFont="1" applyBorder="1" applyAlignment="1">
      <alignment horizontal="center" vertical="center"/>
    </xf>
    <xf numFmtId="0" fontId="8" fillId="0" borderId="33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 wrapText="1"/>
    </xf>
    <xf numFmtId="0" fontId="8" fillId="0" borderId="7" xfId="7" applyFont="1" applyBorder="1" applyAlignment="1">
      <alignment horizontal="center" vertical="center" wrapText="1" shrinkToFit="1"/>
    </xf>
    <xf numFmtId="0" fontId="8" fillId="0" borderId="8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41" fontId="8" fillId="0" borderId="10" xfId="7" applyNumberFormat="1" applyFont="1" applyBorder="1" applyAlignment="1">
      <alignment horizontal="right" vertical="center"/>
    </xf>
    <xf numFmtId="41" fontId="8" fillId="0" borderId="11" xfId="7" applyNumberFormat="1" applyFont="1" applyBorder="1" applyAlignment="1">
      <alignment horizontal="right" vertical="center"/>
    </xf>
    <xf numFmtId="0" fontId="11" fillId="0" borderId="0" xfId="7" applyFont="1">
      <alignment vertical="center"/>
    </xf>
    <xf numFmtId="41" fontId="7" fillId="0" borderId="12" xfId="7" applyNumberFormat="1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3" fontId="7" fillId="0" borderId="14" xfId="7" applyNumberFormat="1" applyFont="1" applyBorder="1">
      <alignment vertical="center"/>
    </xf>
    <xf numFmtId="3" fontId="7" fillId="0" borderId="15" xfId="7" applyNumberFormat="1" applyFont="1" applyBorder="1" applyAlignment="1">
      <alignment horizontal="right" vertical="center"/>
    </xf>
    <xf numFmtId="0" fontId="7" fillId="0" borderId="12" xfId="7" applyFont="1" applyBorder="1" applyAlignment="1">
      <alignment horizontal="center" vertical="center"/>
    </xf>
    <xf numFmtId="0" fontId="7" fillId="0" borderId="16" xfId="7" applyFont="1" applyBorder="1" applyAlignment="1">
      <alignment horizontal="center" vertical="center"/>
    </xf>
    <xf numFmtId="0" fontId="7" fillId="0" borderId="17" xfId="7" applyFont="1" applyBorder="1" applyAlignment="1">
      <alignment horizontal="center" vertical="center"/>
    </xf>
    <xf numFmtId="3" fontId="7" fillId="0" borderId="18" xfId="7" applyNumberFormat="1" applyFont="1" applyBorder="1">
      <alignment vertical="center"/>
    </xf>
    <xf numFmtId="3" fontId="7" fillId="0" borderId="19" xfId="7" applyNumberFormat="1" applyFont="1" applyBorder="1" applyAlignment="1">
      <alignment horizontal="right" vertical="center"/>
    </xf>
    <xf numFmtId="0" fontId="7" fillId="0" borderId="0" xfId="7" applyFont="1" applyBorder="1" applyAlignment="1">
      <alignment horizontal="center" vertical="center"/>
    </xf>
    <xf numFmtId="41" fontId="7" fillId="0" borderId="0" xfId="7" applyNumberFormat="1" applyFont="1" applyBorder="1" applyAlignment="1">
      <alignment horizontal="right" vertical="center"/>
    </xf>
    <xf numFmtId="41" fontId="7" fillId="0" borderId="0" xfId="7" applyNumberFormat="1" applyFont="1" applyBorder="1">
      <alignment vertical="center"/>
    </xf>
    <xf numFmtId="3" fontId="7" fillId="0" borderId="0" xfId="7" applyNumberFormat="1" applyFont="1" applyBorder="1" applyAlignment="1">
      <alignment horizontal="right" vertical="center"/>
    </xf>
    <xf numFmtId="0" fontId="12" fillId="0" borderId="0" xfId="7" applyFont="1">
      <alignment vertical="center"/>
    </xf>
    <xf numFmtId="0" fontId="12" fillId="0" borderId="0" xfId="7" applyFont="1" applyAlignment="1">
      <alignment horizontal="right" vertical="center"/>
    </xf>
    <xf numFmtId="0" fontId="7" fillId="0" borderId="21" xfId="7" applyFont="1" applyBorder="1" applyAlignment="1">
      <alignment horizontal="center" vertical="center"/>
    </xf>
    <xf numFmtId="3" fontId="8" fillId="0" borderId="10" xfId="7" applyNumberFormat="1" applyFont="1" applyBorder="1" applyAlignment="1">
      <alignment vertical="center"/>
    </xf>
    <xf numFmtId="3" fontId="8" fillId="0" borderId="11" xfId="7" applyNumberFormat="1" applyFont="1" applyBorder="1" applyAlignment="1">
      <alignment vertical="center"/>
    </xf>
    <xf numFmtId="0" fontId="7" fillId="2" borderId="22" xfId="7" applyFont="1" applyFill="1" applyBorder="1" applyAlignment="1">
      <alignment horizontal="center" vertical="center"/>
    </xf>
    <xf numFmtId="0" fontId="7" fillId="2" borderId="23" xfId="7" applyFont="1" applyFill="1" applyBorder="1" applyAlignment="1">
      <alignment horizontal="center" vertical="center"/>
    </xf>
    <xf numFmtId="3" fontId="7" fillId="2" borderId="13" xfId="7" applyNumberFormat="1" applyFont="1" applyFill="1" applyBorder="1">
      <alignment vertical="center"/>
    </xf>
    <xf numFmtId="3" fontId="7" fillId="2" borderId="15" xfId="7" applyNumberFormat="1" applyFont="1" applyFill="1" applyBorder="1" applyAlignment="1">
      <alignment vertical="center"/>
    </xf>
    <xf numFmtId="0" fontId="7" fillId="2" borderId="24" xfId="7" applyFont="1" applyFill="1" applyBorder="1" applyAlignment="1">
      <alignment horizontal="center" vertical="center"/>
    </xf>
    <xf numFmtId="0" fontId="7" fillId="2" borderId="13" xfId="7" applyFont="1" applyFill="1" applyBorder="1" applyAlignment="1">
      <alignment horizontal="center" vertical="center"/>
    </xf>
    <xf numFmtId="41" fontId="5" fillId="0" borderId="0" xfId="7" applyNumberFormat="1" applyFont="1">
      <alignment vertical="center"/>
    </xf>
    <xf numFmtId="0" fontId="7" fillId="2" borderId="25" xfId="7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12" xfId="7" applyFont="1" applyFill="1" applyBorder="1" applyAlignment="1">
      <alignment horizontal="center" vertical="center"/>
    </xf>
    <xf numFmtId="0" fontId="7" fillId="2" borderId="26" xfId="7" applyFont="1" applyFill="1" applyBorder="1" applyAlignment="1">
      <alignment horizontal="center" vertical="center"/>
    </xf>
    <xf numFmtId="3" fontId="7" fillId="2" borderId="27" xfId="7" applyNumberFormat="1" applyFont="1" applyFill="1" applyBorder="1">
      <alignment vertical="center"/>
    </xf>
    <xf numFmtId="0" fontId="7" fillId="2" borderId="23" xfId="7" applyFont="1" applyFill="1" applyBorder="1" applyAlignment="1">
      <alignment horizontal="center" vertical="center" shrinkToFit="1"/>
    </xf>
    <xf numFmtId="3" fontId="7" fillId="2" borderId="28" xfId="7" applyNumberFormat="1" applyFont="1" applyFill="1" applyBorder="1" applyAlignment="1">
      <alignment vertical="center"/>
    </xf>
    <xf numFmtId="0" fontId="7" fillId="2" borderId="16" xfId="7" applyFont="1" applyFill="1" applyBorder="1" applyAlignment="1">
      <alignment horizontal="center" vertical="center"/>
    </xf>
    <xf numFmtId="0" fontId="7" fillId="2" borderId="17" xfId="7" applyFont="1" applyFill="1" applyBorder="1" applyAlignment="1">
      <alignment horizontal="center" vertical="center"/>
    </xf>
    <xf numFmtId="3" fontId="7" fillId="2" borderId="17" xfId="7" applyNumberFormat="1" applyFont="1" applyFill="1" applyBorder="1">
      <alignment vertical="center"/>
    </xf>
    <xf numFmtId="3" fontId="7" fillId="2" borderId="19" xfId="7" applyNumberFormat="1" applyFont="1" applyFill="1" applyBorder="1" applyAlignment="1">
      <alignment vertical="center"/>
    </xf>
    <xf numFmtId="0" fontId="7" fillId="2" borderId="36" xfId="7" applyFont="1" applyFill="1" applyBorder="1" applyAlignment="1">
      <alignment horizontal="center" vertical="center"/>
    </xf>
    <xf numFmtId="0" fontId="7" fillId="2" borderId="29" xfId="7" applyFont="1" applyFill="1" applyBorder="1" applyAlignment="1">
      <alignment horizontal="center" vertical="center"/>
    </xf>
    <xf numFmtId="3" fontId="7" fillId="2" borderId="29" xfId="7" applyNumberFormat="1" applyFont="1" applyFill="1" applyBorder="1">
      <alignment vertical="center"/>
    </xf>
    <xf numFmtId="3" fontId="7" fillId="2" borderId="37" xfId="7" applyNumberFormat="1" applyFont="1" applyFill="1" applyBorder="1" applyAlignment="1">
      <alignment vertical="center"/>
    </xf>
    <xf numFmtId="3" fontId="7" fillId="0" borderId="0" xfId="7" applyNumberFormat="1" applyFont="1" applyBorder="1">
      <alignment vertical="center"/>
    </xf>
    <xf numFmtId="3" fontId="8" fillId="0" borderId="0" xfId="7" applyNumberFormat="1" applyFont="1" applyBorder="1" applyAlignment="1">
      <alignment vertical="center"/>
    </xf>
    <xf numFmtId="41" fontId="7" fillId="0" borderId="0" xfId="7" applyNumberFormat="1" applyFont="1" applyBorder="1" applyAlignment="1">
      <alignment vertical="center"/>
    </xf>
    <xf numFmtId="41" fontId="8" fillId="0" borderId="0" xfId="7" applyNumberFormat="1" applyFont="1" applyBorder="1" applyAlignment="1">
      <alignment vertical="center"/>
    </xf>
    <xf numFmtId="0" fontId="12" fillId="0" borderId="0" xfId="7" applyFont="1" applyBorder="1" applyAlignment="1">
      <alignment horizontal="center" vertical="center"/>
    </xf>
    <xf numFmtId="41" fontId="12" fillId="0" borderId="0" xfId="7" applyNumberFormat="1" applyFont="1" applyBorder="1" applyAlignment="1">
      <alignment vertical="center"/>
    </xf>
    <xf numFmtId="41" fontId="14" fillId="0" borderId="0" xfId="7" applyNumberFormat="1" applyFont="1" applyBorder="1" applyAlignment="1">
      <alignment vertical="center"/>
    </xf>
  </cellXfs>
  <cellStyles count="12">
    <cellStyle name="쉼표 [0] 2" xfId="2"/>
    <cellStyle name="쉼표 [0] 3" xfId="3"/>
    <cellStyle name="쉼표 [0] 4" xfId="4"/>
    <cellStyle name="통화 [0] 2" xfId="5"/>
    <cellStyle name="표준" xfId="0" builtinId="0"/>
    <cellStyle name="표준 2" xfId="6"/>
    <cellStyle name="표준 2 2" xfId="1"/>
    <cellStyle name="표준 2 2 2" xfId="7"/>
    <cellStyle name="표준 2 2 2 2" xfId="11"/>
    <cellStyle name="표준 2 3" xfId="8"/>
    <cellStyle name="표준 3" xfId="9"/>
    <cellStyle name="표준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48320;&#44221;&#50577;&#49885;)%20&#52280;&#51339;&#51008;&#45432;&#51064;&#48373;&#51648;&#49468;&#53552;%202&#52264;%20&#52628;&#44221;/&#48320;&#44221;&#50577;&#49885;)%202016&#45380;%20&#52280;&#51339;&#51008;&#45432;&#51064;&#48373;&#51648;&#49468;&#53552;%201&#52264;%20&#52628;&#44221;(&#51452;&#50556;&#44036;&#48372;&#5484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48320;&#44221;&#50577;&#49885;)%20&#52280;&#51339;&#51008;&#45432;&#51064;&#48373;&#51648;&#49468;&#53552;%202&#52264;%20&#52628;&#44221;/&#48320;&#44221;&#50577;&#49885;)%202016&#45380;%20&#52280;&#51339;&#51008;&#45432;&#51064;&#48373;&#51648;&#49468;&#53552;%202&#52264;%20&#52628;&#44221;(&#49885;&#49324;&#48176;&#45804;&#49324;&#50629;)-1608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48320;&#44221;&#50577;&#49885;)%20&#52280;&#51339;&#51008;&#45432;&#51064;&#48373;&#51648;&#49468;&#53552;%202&#52264;%20&#52628;&#44221;/&#48320;&#44221;&#50577;&#49885;)%202016&#45380;%20&#52280;&#51339;&#51008;&#45432;&#51064;&#48373;&#51648;&#49468;&#53552;%202&#52264;&#52628;&#44221;(&#45432;&#51064;&#46028;&#48388;)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48320;&#44221;&#50577;&#49885;)%20&#52280;&#51339;&#51008;&#45432;&#51064;&#48373;&#51648;&#49468;&#53552;%202&#52264;%20&#52628;&#44221;/&#48320;&#44221;&#50577;&#49885;)%202016&#45380;%20&#52280;&#51339;&#51008;&#45432;&#51064;&#48373;&#51648;&#49468;&#53552;%202&#52264;&#52628;&#44221;(&#48169;&#47928;&#50836;&#50577;)-08.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48320;&#44221;&#50577;&#49885;)%20&#52280;&#51339;&#51008;&#45432;&#51064;&#48373;&#51648;&#49468;&#53552;%202&#52264;%20&#52628;&#44221;/&#48320;&#44221;&#50577;&#49885;)%202016&#45380;%20&#52280;&#51339;&#51008;&#45432;&#51064;&#48373;&#51648;&#49468;&#53552;%202&#52264;&#52628;&#44221;(&#51116;&#44032;&#51068;&#48152;&#49324;&#50629;)-1608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주야간보호 표지"/>
      <sheetName val="총칙"/>
      <sheetName val="총괄표"/>
      <sheetName val="총괄"/>
      <sheetName val="세입"/>
      <sheetName val="세출"/>
      <sheetName val="추경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B7" t="str">
            <v>이용자비용수입</v>
          </cell>
        </row>
        <row r="8">
          <cell r="C8" t="str">
            <v>이용자비용수입</v>
          </cell>
          <cell r="E8">
            <v>24900000</v>
          </cell>
          <cell r="F8">
            <v>564280</v>
          </cell>
        </row>
        <row r="13">
          <cell r="B13" t="str">
            <v>장기요양급여수입</v>
          </cell>
        </row>
        <row r="14">
          <cell r="C14" t="str">
            <v>장기요양급여수입</v>
          </cell>
          <cell r="E14">
            <v>90000000</v>
          </cell>
          <cell r="F14">
            <v>4561930</v>
          </cell>
        </row>
        <row r="17">
          <cell r="E17">
            <v>14000000</v>
          </cell>
          <cell r="F17">
            <v>13035270</v>
          </cell>
        </row>
        <row r="21">
          <cell r="E21">
            <v>550000</v>
          </cell>
          <cell r="F21">
            <v>0</v>
          </cell>
        </row>
      </sheetData>
      <sheetData sheetId="6">
        <row r="8">
          <cell r="E8">
            <v>50934270</v>
          </cell>
          <cell r="F8">
            <v>12994790</v>
          </cell>
        </row>
        <row r="39">
          <cell r="E39">
            <v>1000000</v>
          </cell>
          <cell r="F39">
            <v>0</v>
          </cell>
        </row>
        <row r="42">
          <cell r="E42">
            <v>14300000</v>
          </cell>
          <cell r="F42">
            <v>121210</v>
          </cell>
        </row>
        <row r="50">
          <cell r="E50">
            <v>4500000</v>
          </cell>
          <cell r="F50">
            <v>0</v>
          </cell>
        </row>
        <row r="55">
          <cell r="E55">
            <v>13500000</v>
          </cell>
          <cell r="F55">
            <v>0</v>
          </cell>
        </row>
        <row r="60">
          <cell r="C60" t="str">
            <v>주간보호일반사업비</v>
          </cell>
          <cell r="E60">
            <v>5500000</v>
          </cell>
          <cell r="F60">
            <v>12850</v>
          </cell>
        </row>
        <row r="63">
          <cell r="E63">
            <v>0</v>
          </cell>
          <cell r="F63">
            <v>5032630</v>
          </cell>
        </row>
        <row r="68">
          <cell r="E68">
            <v>500000</v>
          </cell>
          <cell r="F68">
            <v>0</v>
          </cell>
        </row>
        <row r="71">
          <cell r="E71">
            <v>4215730</v>
          </cell>
          <cell r="F71">
            <v>0</v>
          </cell>
        </row>
        <row r="74">
          <cell r="E74">
            <v>35000000</v>
          </cell>
          <cell r="F74">
            <v>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사배달 표지"/>
      <sheetName val="총칙"/>
      <sheetName val="총괄표(법인)"/>
      <sheetName val="세입"/>
      <sheetName val="세출"/>
      <sheetName val="변경사유서"/>
    </sheetNames>
    <sheetDataSet>
      <sheetData sheetId="0" refreshError="1"/>
      <sheetData sheetId="1" refreshError="1"/>
      <sheetData sheetId="2"/>
      <sheetData sheetId="3">
        <row r="8">
          <cell r="B8" t="str">
            <v>04 보조금수입</v>
          </cell>
        </row>
        <row r="9">
          <cell r="C9" t="str">
            <v>41 보조금수입</v>
          </cell>
          <cell r="E9">
            <v>23952000</v>
          </cell>
          <cell r="F9">
            <v>23952000</v>
          </cell>
        </row>
        <row r="12">
          <cell r="B12" t="str">
            <v>05 후원금수입</v>
          </cell>
        </row>
        <row r="13">
          <cell r="C13" t="str">
            <v>51 후원금수입</v>
          </cell>
          <cell r="E13">
            <v>300000</v>
          </cell>
          <cell r="F13">
            <v>0</v>
          </cell>
        </row>
        <row r="15">
          <cell r="B15" t="str">
            <v>08 전입금수입</v>
          </cell>
        </row>
        <row r="16">
          <cell r="C16" t="str">
            <v xml:space="preserve"> 81 전입금수입</v>
          </cell>
          <cell r="E16">
            <v>4536000</v>
          </cell>
          <cell r="F16">
            <v>4636000</v>
          </cell>
        </row>
        <row r="21">
          <cell r="B21" t="str">
            <v>09 이월금</v>
          </cell>
        </row>
        <row r="22">
          <cell r="C22" t="str">
            <v>91 전년도 이월금</v>
          </cell>
          <cell r="E22">
            <v>63090</v>
          </cell>
          <cell r="F22">
            <v>63096</v>
          </cell>
        </row>
        <row r="25">
          <cell r="B25" t="str">
            <v>10 잡수입</v>
          </cell>
        </row>
        <row r="26">
          <cell r="C26" t="str">
            <v>101 잡수입</v>
          </cell>
          <cell r="E26">
            <v>4000</v>
          </cell>
          <cell r="F26">
            <v>4000</v>
          </cell>
        </row>
      </sheetData>
      <sheetData sheetId="4">
        <row r="8">
          <cell r="B8" t="str">
            <v>01 사무비</v>
          </cell>
        </row>
        <row r="9">
          <cell r="C9" t="str">
            <v>13 운영비</v>
          </cell>
          <cell r="E9">
            <v>360000</v>
          </cell>
          <cell r="F9">
            <v>160000</v>
          </cell>
        </row>
        <row r="12">
          <cell r="B12" t="str">
            <v>03 사업비</v>
          </cell>
        </row>
        <row r="13">
          <cell r="C13" t="str">
            <v>34 일상생활지원사업비</v>
          </cell>
          <cell r="E13">
            <v>28488000</v>
          </cell>
          <cell r="F13">
            <v>28488000</v>
          </cell>
        </row>
        <row r="16">
          <cell r="B16" t="str">
            <v>08 예비비및기타</v>
          </cell>
        </row>
        <row r="17">
          <cell r="C17" t="str">
            <v>81 예비비및기타</v>
          </cell>
          <cell r="E17">
            <v>7090</v>
          </cell>
          <cell r="F17">
            <v>7096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노인돌봄 표지"/>
      <sheetName val="총칙"/>
      <sheetName val="총괄표"/>
      <sheetName val="총괄"/>
      <sheetName val="세입"/>
      <sheetName val="세출"/>
      <sheetName val="변경사유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137592000</v>
          </cell>
        </row>
        <row r="11">
          <cell r="F11">
            <v>18052821</v>
          </cell>
        </row>
        <row r="14">
          <cell r="F14">
            <v>312640</v>
          </cell>
        </row>
      </sheetData>
      <sheetData sheetId="6">
        <row r="8">
          <cell r="F8">
            <v>126790360</v>
          </cell>
        </row>
        <row r="23">
          <cell r="F23">
            <v>16100000</v>
          </cell>
        </row>
        <row r="46">
          <cell r="F46">
            <v>2000000</v>
          </cell>
        </row>
        <row r="49">
          <cell r="F49">
            <v>10054000</v>
          </cell>
        </row>
        <row r="69">
          <cell r="F69">
            <v>432230</v>
          </cell>
        </row>
        <row r="79">
          <cell r="F79">
            <v>280871</v>
          </cell>
        </row>
        <row r="83">
          <cell r="F83">
            <v>300000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방문요양 표지"/>
      <sheetName val="총칙"/>
      <sheetName val="총괄표"/>
      <sheetName val="총괄"/>
      <sheetName val="세입"/>
      <sheetName val="세출"/>
      <sheetName val="변경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27453630</v>
          </cell>
        </row>
        <row r="12">
          <cell r="F12">
            <v>329276000</v>
          </cell>
        </row>
        <row r="23">
          <cell r="F23">
            <v>2460000</v>
          </cell>
        </row>
        <row r="26">
          <cell r="F26">
            <v>15216854</v>
          </cell>
        </row>
      </sheetData>
      <sheetData sheetId="6">
        <row r="8">
          <cell r="F8">
            <v>346906050</v>
          </cell>
        </row>
        <row r="43">
          <cell r="F43">
            <v>1200000</v>
          </cell>
        </row>
        <row r="46">
          <cell r="F46">
            <v>11380000</v>
          </cell>
        </row>
        <row r="65">
          <cell r="F65">
            <v>13800000</v>
          </cell>
        </row>
        <row r="72">
          <cell r="F72">
            <v>2865000</v>
          </cell>
        </row>
        <row r="85">
          <cell r="F85">
            <v>6710000</v>
          </cell>
        </row>
        <row r="94">
          <cell r="F94">
            <v>2140000</v>
          </cell>
        </row>
        <row r="100">
          <cell r="F100">
            <v>12939401.333333334</v>
          </cell>
        </row>
        <row r="124">
          <cell r="F124">
            <v>207849</v>
          </cell>
        </row>
        <row r="127">
          <cell r="F127">
            <v>4000000</v>
          </cell>
        </row>
        <row r="130">
          <cell r="F130">
            <v>3500000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가일반 표지"/>
      <sheetName val="총칙"/>
      <sheetName val="총괄표(법인)"/>
      <sheetName val="세입"/>
      <sheetName val="세출"/>
      <sheetName val="추경사유서"/>
    </sheetNames>
    <sheetDataSet>
      <sheetData sheetId="0"/>
      <sheetData sheetId="1"/>
      <sheetData sheetId="2"/>
      <sheetData sheetId="3">
        <row r="8">
          <cell r="B8" t="str">
            <v>04 보조금수입</v>
          </cell>
          <cell r="E8">
            <v>160648000</v>
          </cell>
          <cell r="F8">
            <v>155988000</v>
          </cell>
        </row>
        <row r="9">
          <cell r="C9" t="str">
            <v>41 보조금수입</v>
          </cell>
        </row>
        <row r="15">
          <cell r="B15" t="str">
            <v>05 후원금수입</v>
          </cell>
          <cell r="E15">
            <v>16000000</v>
          </cell>
          <cell r="F15">
            <v>5000000</v>
          </cell>
        </row>
        <row r="16">
          <cell r="C16" t="str">
            <v>51 후원금수입</v>
          </cell>
        </row>
        <row r="22">
          <cell r="B22" t="str">
            <v>08 전입금</v>
          </cell>
          <cell r="E22">
            <v>8139000</v>
          </cell>
          <cell r="F22">
            <v>4312983</v>
          </cell>
        </row>
        <row r="23">
          <cell r="C23" t="str">
            <v>81 전입금</v>
          </cell>
        </row>
        <row r="28">
          <cell r="B28" t="str">
            <v>09 이월금</v>
          </cell>
          <cell r="E28">
            <v>6564224</v>
          </cell>
          <cell r="F28">
            <v>6564224</v>
          </cell>
        </row>
        <row r="29">
          <cell r="C29" t="str">
            <v>91 이월금</v>
          </cell>
        </row>
        <row r="32">
          <cell r="B32" t="str">
            <v>10 잡수입</v>
          </cell>
          <cell r="E32">
            <v>1350000</v>
          </cell>
          <cell r="F32">
            <v>4230000</v>
          </cell>
        </row>
        <row r="33">
          <cell r="C33" t="str">
            <v>101 잡수입</v>
          </cell>
        </row>
      </sheetData>
      <sheetData sheetId="4">
        <row r="8">
          <cell r="B8" t="str">
            <v>01 사무비</v>
          </cell>
        </row>
        <row r="9">
          <cell r="C9" t="str">
            <v>11 인건비</v>
          </cell>
          <cell r="E9">
            <v>140992020</v>
          </cell>
          <cell r="F9">
            <v>128607280</v>
          </cell>
        </row>
        <row r="48">
          <cell r="C48" t="str">
            <v>12 업무추진비</v>
          </cell>
          <cell r="E48">
            <v>500000</v>
          </cell>
          <cell r="F48">
            <v>500000</v>
          </cell>
        </row>
        <row r="51">
          <cell r="C51" t="str">
            <v>13 운영비</v>
          </cell>
          <cell r="E51">
            <v>13400000</v>
          </cell>
          <cell r="F51">
            <v>13700000</v>
          </cell>
        </row>
        <row r="66">
          <cell r="B66" t="str">
            <v>02 재산조성비</v>
          </cell>
        </row>
        <row r="67">
          <cell r="C67" t="str">
            <v>21 시설비</v>
          </cell>
          <cell r="E67">
            <v>700000</v>
          </cell>
          <cell r="F67">
            <v>700000</v>
          </cell>
        </row>
        <row r="70">
          <cell r="B70" t="str">
            <v>03 사업비</v>
          </cell>
        </row>
        <row r="71">
          <cell r="C71" t="str">
            <v>31 운영비</v>
          </cell>
          <cell r="E71">
            <v>1440000</v>
          </cell>
          <cell r="F71">
            <v>500000</v>
          </cell>
        </row>
        <row r="73">
          <cell r="C73" t="str">
            <v>34 일상생활지원사업비</v>
          </cell>
          <cell r="E73">
            <v>20464000</v>
          </cell>
          <cell r="F73">
            <v>18280000</v>
          </cell>
        </row>
        <row r="92">
          <cell r="C92" t="str">
            <v>35 주거환경개선사업비</v>
          </cell>
          <cell r="E92">
            <v>2920000</v>
          </cell>
          <cell r="F92">
            <v>1350000</v>
          </cell>
        </row>
        <row r="99">
          <cell r="C99" t="str">
            <v>36 여가활동지원사업비</v>
          </cell>
          <cell r="E99">
            <v>5980000</v>
          </cell>
          <cell r="F99">
            <v>5570000</v>
          </cell>
        </row>
        <row r="105">
          <cell r="C105" t="str">
            <v>37 기타사업비</v>
          </cell>
          <cell r="E105">
            <v>5750000</v>
          </cell>
          <cell r="F105">
            <v>3700000</v>
          </cell>
        </row>
        <row r="123">
          <cell r="B123" t="str">
            <v>07 잡지출</v>
          </cell>
        </row>
        <row r="124">
          <cell r="C124" t="str">
            <v>71 잡지출</v>
          </cell>
          <cell r="E124">
            <v>305204</v>
          </cell>
          <cell r="F124">
            <v>69844</v>
          </cell>
        </row>
        <row r="126">
          <cell r="B126" t="str">
            <v>08 예비비 및 기타</v>
          </cell>
        </row>
        <row r="127">
          <cell r="C127" t="str">
            <v>81 예비비 및 기타</v>
          </cell>
          <cell r="E127">
            <v>250000</v>
          </cell>
          <cell r="F127">
            <v>3118083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C18" sqref="C18"/>
    </sheetView>
  </sheetViews>
  <sheetFormatPr defaultRowHeight="13.5" x14ac:dyDescent="0.3"/>
  <cols>
    <col min="1" max="1" width="16" style="99" customWidth="1"/>
    <col min="2" max="2" width="16.5" style="99" customWidth="1"/>
    <col min="3" max="4" width="17.75" style="99" customWidth="1"/>
    <col min="5" max="5" width="16.125" style="99" customWidth="1"/>
    <col min="6" max="10" width="15.5" style="99" customWidth="1"/>
    <col min="11" max="256" width="9" style="90"/>
    <col min="257" max="261" width="17.75" style="90" customWidth="1"/>
    <col min="262" max="266" width="15.5" style="90" customWidth="1"/>
    <col min="267" max="512" width="9" style="90"/>
    <col min="513" max="517" width="17.75" style="90" customWidth="1"/>
    <col min="518" max="522" width="15.5" style="90" customWidth="1"/>
    <col min="523" max="768" width="9" style="90"/>
    <col min="769" max="773" width="17.75" style="90" customWidth="1"/>
    <col min="774" max="778" width="15.5" style="90" customWidth="1"/>
    <col min="779" max="1024" width="9" style="90"/>
    <col min="1025" max="1029" width="17.75" style="90" customWidth="1"/>
    <col min="1030" max="1034" width="15.5" style="90" customWidth="1"/>
    <col min="1035" max="1280" width="9" style="90"/>
    <col min="1281" max="1285" width="17.75" style="90" customWidth="1"/>
    <col min="1286" max="1290" width="15.5" style="90" customWidth="1"/>
    <col min="1291" max="1536" width="9" style="90"/>
    <col min="1537" max="1541" width="17.75" style="90" customWidth="1"/>
    <col min="1542" max="1546" width="15.5" style="90" customWidth="1"/>
    <col min="1547" max="1792" width="9" style="90"/>
    <col min="1793" max="1797" width="17.75" style="90" customWidth="1"/>
    <col min="1798" max="1802" width="15.5" style="90" customWidth="1"/>
    <col min="1803" max="2048" width="9" style="90"/>
    <col min="2049" max="2053" width="17.75" style="90" customWidth="1"/>
    <col min="2054" max="2058" width="15.5" style="90" customWidth="1"/>
    <col min="2059" max="2304" width="9" style="90"/>
    <col min="2305" max="2309" width="17.75" style="90" customWidth="1"/>
    <col min="2310" max="2314" width="15.5" style="90" customWidth="1"/>
    <col min="2315" max="2560" width="9" style="90"/>
    <col min="2561" max="2565" width="17.75" style="90" customWidth="1"/>
    <col min="2566" max="2570" width="15.5" style="90" customWidth="1"/>
    <col min="2571" max="2816" width="9" style="90"/>
    <col min="2817" max="2821" width="17.75" style="90" customWidth="1"/>
    <col min="2822" max="2826" width="15.5" style="90" customWidth="1"/>
    <col min="2827" max="3072" width="9" style="90"/>
    <col min="3073" max="3077" width="17.75" style="90" customWidth="1"/>
    <col min="3078" max="3082" width="15.5" style="90" customWidth="1"/>
    <col min="3083" max="3328" width="9" style="90"/>
    <col min="3329" max="3333" width="17.75" style="90" customWidth="1"/>
    <col min="3334" max="3338" width="15.5" style="90" customWidth="1"/>
    <col min="3339" max="3584" width="9" style="90"/>
    <col min="3585" max="3589" width="17.75" style="90" customWidth="1"/>
    <col min="3590" max="3594" width="15.5" style="90" customWidth="1"/>
    <col min="3595" max="3840" width="9" style="90"/>
    <col min="3841" max="3845" width="17.75" style="90" customWidth="1"/>
    <col min="3846" max="3850" width="15.5" style="90" customWidth="1"/>
    <col min="3851" max="4096" width="9" style="90"/>
    <col min="4097" max="4101" width="17.75" style="90" customWidth="1"/>
    <col min="4102" max="4106" width="15.5" style="90" customWidth="1"/>
    <col min="4107" max="4352" width="9" style="90"/>
    <col min="4353" max="4357" width="17.75" style="90" customWidth="1"/>
    <col min="4358" max="4362" width="15.5" style="90" customWidth="1"/>
    <col min="4363" max="4608" width="9" style="90"/>
    <col min="4609" max="4613" width="17.75" style="90" customWidth="1"/>
    <col min="4614" max="4618" width="15.5" style="90" customWidth="1"/>
    <col min="4619" max="4864" width="9" style="90"/>
    <col min="4865" max="4869" width="17.75" style="90" customWidth="1"/>
    <col min="4870" max="4874" width="15.5" style="90" customWidth="1"/>
    <col min="4875" max="5120" width="9" style="90"/>
    <col min="5121" max="5125" width="17.75" style="90" customWidth="1"/>
    <col min="5126" max="5130" width="15.5" style="90" customWidth="1"/>
    <col min="5131" max="5376" width="9" style="90"/>
    <col min="5377" max="5381" width="17.75" style="90" customWidth="1"/>
    <col min="5382" max="5386" width="15.5" style="90" customWidth="1"/>
    <col min="5387" max="5632" width="9" style="90"/>
    <col min="5633" max="5637" width="17.75" style="90" customWidth="1"/>
    <col min="5638" max="5642" width="15.5" style="90" customWidth="1"/>
    <col min="5643" max="5888" width="9" style="90"/>
    <col min="5889" max="5893" width="17.75" style="90" customWidth="1"/>
    <col min="5894" max="5898" width="15.5" style="90" customWidth="1"/>
    <col min="5899" max="6144" width="9" style="90"/>
    <col min="6145" max="6149" width="17.75" style="90" customWidth="1"/>
    <col min="6150" max="6154" width="15.5" style="90" customWidth="1"/>
    <col min="6155" max="6400" width="9" style="90"/>
    <col min="6401" max="6405" width="17.75" style="90" customWidth="1"/>
    <col min="6406" max="6410" width="15.5" style="90" customWidth="1"/>
    <col min="6411" max="6656" width="9" style="90"/>
    <col min="6657" max="6661" width="17.75" style="90" customWidth="1"/>
    <col min="6662" max="6666" width="15.5" style="90" customWidth="1"/>
    <col min="6667" max="6912" width="9" style="90"/>
    <col min="6913" max="6917" width="17.75" style="90" customWidth="1"/>
    <col min="6918" max="6922" width="15.5" style="90" customWidth="1"/>
    <col min="6923" max="7168" width="9" style="90"/>
    <col min="7169" max="7173" width="17.75" style="90" customWidth="1"/>
    <col min="7174" max="7178" width="15.5" style="90" customWidth="1"/>
    <col min="7179" max="7424" width="9" style="90"/>
    <col min="7425" max="7429" width="17.75" style="90" customWidth="1"/>
    <col min="7430" max="7434" width="15.5" style="90" customWidth="1"/>
    <col min="7435" max="7680" width="9" style="90"/>
    <col min="7681" max="7685" width="17.75" style="90" customWidth="1"/>
    <col min="7686" max="7690" width="15.5" style="90" customWidth="1"/>
    <col min="7691" max="7936" width="9" style="90"/>
    <col min="7937" max="7941" width="17.75" style="90" customWidth="1"/>
    <col min="7942" max="7946" width="15.5" style="90" customWidth="1"/>
    <col min="7947" max="8192" width="9" style="90"/>
    <col min="8193" max="8197" width="17.75" style="90" customWidth="1"/>
    <col min="8198" max="8202" width="15.5" style="90" customWidth="1"/>
    <col min="8203" max="8448" width="9" style="90"/>
    <col min="8449" max="8453" width="17.75" style="90" customWidth="1"/>
    <col min="8454" max="8458" width="15.5" style="90" customWidth="1"/>
    <col min="8459" max="8704" width="9" style="90"/>
    <col min="8705" max="8709" width="17.75" style="90" customWidth="1"/>
    <col min="8710" max="8714" width="15.5" style="90" customWidth="1"/>
    <col min="8715" max="8960" width="9" style="90"/>
    <col min="8961" max="8965" width="17.75" style="90" customWidth="1"/>
    <col min="8966" max="8970" width="15.5" style="90" customWidth="1"/>
    <col min="8971" max="9216" width="9" style="90"/>
    <col min="9217" max="9221" width="17.75" style="90" customWidth="1"/>
    <col min="9222" max="9226" width="15.5" style="90" customWidth="1"/>
    <col min="9227" max="9472" width="9" style="90"/>
    <col min="9473" max="9477" width="17.75" style="90" customWidth="1"/>
    <col min="9478" max="9482" width="15.5" style="90" customWidth="1"/>
    <col min="9483" max="9728" width="9" style="90"/>
    <col min="9729" max="9733" width="17.75" style="90" customWidth="1"/>
    <col min="9734" max="9738" width="15.5" style="90" customWidth="1"/>
    <col min="9739" max="9984" width="9" style="90"/>
    <col min="9985" max="9989" width="17.75" style="90" customWidth="1"/>
    <col min="9990" max="9994" width="15.5" style="90" customWidth="1"/>
    <col min="9995" max="10240" width="9" style="90"/>
    <col min="10241" max="10245" width="17.75" style="90" customWidth="1"/>
    <col min="10246" max="10250" width="15.5" style="90" customWidth="1"/>
    <col min="10251" max="10496" width="9" style="90"/>
    <col min="10497" max="10501" width="17.75" style="90" customWidth="1"/>
    <col min="10502" max="10506" width="15.5" style="90" customWidth="1"/>
    <col min="10507" max="10752" width="9" style="90"/>
    <col min="10753" max="10757" width="17.75" style="90" customWidth="1"/>
    <col min="10758" max="10762" width="15.5" style="90" customWidth="1"/>
    <col min="10763" max="11008" width="9" style="90"/>
    <col min="11009" max="11013" width="17.75" style="90" customWidth="1"/>
    <col min="11014" max="11018" width="15.5" style="90" customWidth="1"/>
    <col min="11019" max="11264" width="9" style="90"/>
    <col min="11265" max="11269" width="17.75" style="90" customWidth="1"/>
    <col min="11270" max="11274" width="15.5" style="90" customWidth="1"/>
    <col min="11275" max="11520" width="9" style="90"/>
    <col min="11521" max="11525" width="17.75" style="90" customWidth="1"/>
    <col min="11526" max="11530" width="15.5" style="90" customWidth="1"/>
    <col min="11531" max="11776" width="9" style="90"/>
    <col min="11777" max="11781" width="17.75" style="90" customWidth="1"/>
    <col min="11782" max="11786" width="15.5" style="90" customWidth="1"/>
    <col min="11787" max="12032" width="9" style="90"/>
    <col min="12033" max="12037" width="17.75" style="90" customWidth="1"/>
    <col min="12038" max="12042" width="15.5" style="90" customWidth="1"/>
    <col min="12043" max="12288" width="9" style="90"/>
    <col min="12289" max="12293" width="17.75" style="90" customWidth="1"/>
    <col min="12294" max="12298" width="15.5" style="90" customWidth="1"/>
    <col min="12299" max="12544" width="9" style="90"/>
    <col min="12545" max="12549" width="17.75" style="90" customWidth="1"/>
    <col min="12550" max="12554" width="15.5" style="90" customWidth="1"/>
    <col min="12555" max="12800" width="9" style="90"/>
    <col min="12801" max="12805" width="17.75" style="90" customWidth="1"/>
    <col min="12806" max="12810" width="15.5" style="90" customWidth="1"/>
    <col min="12811" max="13056" width="9" style="90"/>
    <col min="13057" max="13061" width="17.75" style="90" customWidth="1"/>
    <col min="13062" max="13066" width="15.5" style="90" customWidth="1"/>
    <col min="13067" max="13312" width="9" style="90"/>
    <col min="13313" max="13317" width="17.75" style="90" customWidth="1"/>
    <col min="13318" max="13322" width="15.5" style="90" customWidth="1"/>
    <col min="13323" max="13568" width="9" style="90"/>
    <col min="13569" max="13573" width="17.75" style="90" customWidth="1"/>
    <col min="13574" max="13578" width="15.5" style="90" customWidth="1"/>
    <col min="13579" max="13824" width="9" style="90"/>
    <col min="13825" max="13829" width="17.75" style="90" customWidth="1"/>
    <col min="13830" max="13834" width="15.5" style="90" customWidth="1"/>
    <col min="13835" max="14080" width="9" style="90"/>
    <col min="14081" max="14085" width="17.75" style="90" customWidth="1"/>
    <col min="14086" max="14090" width="15.5" style="90" customWidth="1"/>
    <col min="14091" max="14336" width="9" style="90"/>
    <col min="14337" max="14341" width="17.75" style="90" customWidth="1"/>
    <col min="14342" max="14346" width="15.5" style="90" customWidth="1"/>
    <col min="14347" max="14592" width="9" style="90"/>
    <col min="14593" max="14597" width="17.75" style="90" customWidth="1"/>
    <col min="14598" max="14602" width="15.5" style="90" customWidth="1"/>
    <col min="14603" max="14848" width="9" style="90"/>
    <col min="14849" max="14853" width="17.75" style="90" customWidth="1"/>
    <col min="14854" max="14858" width="15.5" style="90" customWidth="1"/>
    <col min="14859" max="15104" width="9" style="90"/>
    <col min="15105" max="15109" width="17.75" style="90" customWidth="1"/>
    <col min="15110" max="15114" width="15.5" style="90" customWidth="1"/>
    <col min="15115" max="15360" width="9" style="90"/>
    <col min="15361" max="15365" width="17.75" style="90" customWidth="1"/>
    <col min="15366" max="15370" width="15.5" style="90" customWidth="1"/>
    <col min="15371" max="15616" width="9" style="90"/>
    <col min="15617" max="15621" width="17.75" style="90" customWidth="1"/>
    <col min="15622" max="15626" width="15.5" style="90" customWidth="1"/>
    <col min="15627" max="15872" width="9" style="90"/>
    <col min="15873" max="15877" width="17.75" style="90" customWidth="1"/>
    <col min="15878" max="15882" width="15.5" style="90" customWidth="1"/>
    <col min="15883" max="16128" width="9" style="90"/>
    <col min="16129" max="16133" width="17.75" style="90" customWidth="1"/>
    <col min="16134" max="16138" width="15.5" style="90" customWidth="1"/>
    <col min="16139" max="16384" width="9" style="90"/>
  </cols>
  <sheetData>
    <row r="1" spans="1:10" ht="39" customHeight="1" x14ac:dyDescent="0.3">
      <c r="A1" s="88" t="s">
        <v>97</v>
      </c>
      <c r="B1" s="88"/>
      <c r="C1" s="88"/>
      <c r="D1" s="88"/>
      <c r="E1" s="88"/>
      <c r="F1" s="89"/>
      <c r="G1" s="89"/>
      <c r="H1" s="89"/>
      <c r="I1" s="89"/>
      <c r="J1" s="89"/>
    </row>
    <row r="2" spans="1:10" ht="6" customHeigh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3">
      <c r="A3" s="91"/>
      <c r="B3" s="91"/>
      <c r="C3" s="70" t="s">
        <v>98</v>
      </c>
      <c r="D3" s="70"/>
      <c r="E3" s="70"/>
      <c r="F3" s="92"/>
      <c r="G3" s="92"/>
      <c r="H3" s="93"/>
      <c r="I3" s="93"/>
      <c r="J3" s="93"/>
    </row>
    <row r="4" spans="1:10" ht="21.95" customHeight="1" x14ac:dyDescent="0.3">
      <c r="A4" s="94" t="s">
        <v>99</v>
      </c>
      <c r="B4" s="95"/>
      <c r="C4" s="95"/>
      <c r="D4" s="95"/>
      <c r="E4" s="96"/>
      <c r="F4" s="97"/>
      <c r="G4" s="98"/>
    </row>
    <row r="5" spans="1:10" ht="28.5" customHeight="1" thickBot="1" x14ac:dyDescent="0.35">
      <c r="A5" s="100" t="s">
        <v>70</v>
      </c>
      <c r="B5" s="101" t="s">
        <v>71</v>
      </c>
      <c r="C5" s="102" t="s">
        <v>72</v>
      </c>
      <c r="D5" s="103" t="s">
        <v>73</v>
      </c>
      <c r="E5" s="104" t="s">
        <v>74</v>
      </c>
    </row>
    <row r="6" spans="1:10" s="109" customFormat="1" ht="21.95" customHeight="1" thickTop="1" x14ac:dyDescent="0.3">
      <c r="A6" s="105" t="s">
        <v>75</v>
      </c>
      <c r="B6" s="106"/>
      <c r="C6" s="107">
        <f>SUM(C7:C11)</f>
        <v>192701224</v>
      </c>
      <c r="D6" s="107">
        <f>SUM(D7:D11)</f>
        <v>176095207</v>
      </c>
      <c r="E6" s="108">
        <f>SUM(E7:E11)</f>
        <v>-16606017</v>
      </c>
    </row>
    <row r="7" spans="1:10" ht="21.95" customHeight="1" x14ac:dyDescent="0.3">
      <c r="A7" s="110" t="str">
        <f>[5]세입!B8</f>
        <v>04 보조금수입</v>
      </c>
      <c r="B7" s="111" t="str">
        <f>[5]세입!C9</f>
        <v>41 보조금수입</v>
      </c>
      <c r="C7" s="112">
        <f>[5]세입!E8</f>
        <v>160648000</v>
      </c>
      <c r="D7" s="112">
        <f>[5]세입!F8</f>
        <v>155988000</v>
      </c>
      <c r="E7" s="113">
        <f t="shared" ref="E7:E11" si="0">D7-C7</f>
        <v>-4660000</v>
      </c>
    </row>
    <row r="8" spans="1:10" ht="21.95" customHeight="1" x14ac:dyDescent="0.3">
      <c r="A8" s="114" t="str">
        <f>[5]세입!B15</f>
        <v>05 후원금수입</v>
      </c>
      <c r="B8" s="111" t="str">
        <f>[5]세입!C16</f>
        <v>51 후원금수입</v>
      </c>
      <c r="C8" s="112">
        <f>[5]세입!E15</f>
        <v>16000000</v>
      </c>
      <c r="D8" s="112">
        <f>[5]세입!F15</f>
        <v>5000000</v>
      </c>
      <c r="E8" s="113">
        <f t="shared" si="0"/>
        <v>-11000000</v>
      </c>
    </row>
    <row r="9" spans="1:10" ht="21.95" customHeight="1" x14ac:dyDescent="0.3">
      <c r="A9" s="114" t="str">
        <f>[5]세입!B22</f>
        <v>08 전입금</v>
      </c>
      <c r="B9" s="111" t="str">
        <f>[5]세입!C23</f>
        <v>81 전입금</v>
      </c>
      <c r="C9" s="112">
        <f>[5]세입!E22</f>
        <v>8139000</v>
      </c>
      <c r="D9" s="112">
        <f>[5]세입!F22</f>
        <v>4312983</v>
      </c>
      <c r="E9" s="113">
        <f t="shared" si="0"/>
        <v>-3826017</v>
      </c>
    </row>
    <row r="10" spans="1:10" ht="21.95" customHeight="1" x14ac:dyDescent="0.3">
      <c r="A10" s="114" t="str">
        <f>[5]세입!B28</f>
        <v>09 이월금</v>
      </c>
      <c r="B10" s="111" t="str">
        <f>[5]세입!C29</f>
        <v>91 이월금</v>
      </c>
      <c r="C10" s="112">
        <f>[5]세입!E28</f>
        <v>6564224</v>
      </c>
      <c r="D10" s="112">
        <f>[5]세입!F28</f>
        <v>6564224</v>
      </c>
      <c r="E10" s="113">
        <f t="shared" si="0"/>
        <v>0</v>
      </c>
    </row>
    <row r="11" spans="1:10" ht="21.95" customHeight="1" x14ac:dyDescent="0.3">
      <c r="A11" s="115" t="str">
        <f>[5]세입!B32</f>
        <v>10 잡수입</v>
      </c>
      <c r="B11" s="116" t="str">
        <f>[5]세입!C33</f>
        <v>101 잡수입</v>
      </c>
      <c r="C11" s="117">
        <f>[5]세입!E32</f>
        <v>1350000</v>
      </c>
      <c r="D11" s="117">
        <f>[5]세입!F32</f>
        <v>4230000</v>
      </c>
      <c r="E11" s="118">
        <f t="shared" si="0"/>
        <v>2880000</v>
      </c>
    </row>
    <row r="12" spans="1:10" ht="21.95" customHeight="1" x14ac:dyDescent="0.3">
      <c r="A12" s="119"/>
      <c r="B12" s="119"/>
      <c r="C12" s="120"/>
      <c r="D12" s="121"/>
      <c r="E12" s="122"/>
    </row>
    <row r="13" spans="1:10" ht="21.95" customHeight="1" x14ac:dyDescent="0.3">
      <c r="A13" s="123"/>
      <c r="B13" s="123"/>
      <c r="C13" s="123"/>
      <c r="D13" s="123"/>
      <c r="E13" s="124"/>
    </row>
    <row r="14" spans="1:10" s="99" customFormat="1" ht="21.95" customHeight="1" x14ac:dyDescent="0.3">
      <c r="A14" s="94" t="s">
        <v>80</v>
      </c>
      <c r="B14" s="95"/>
      <c r="C14" s="95"/>
      <c r="D14" s="95"/>
      <c r="E14" s="96"/>
    </row>
    <row r="15" spans="1:10" s="99" customFormat="1" ht="32.25" customHeight="1" thickBot="1" x14ac:dyDescent="0.35">
      <c r="A15" s="100" t="s">
        <v>70</v>
      </c>
      <c r="B15" s="101" t="s">
        <v>71</v>
      </c>
      <c r="C15" s="102" t="s">
        <v>72</v>
      </c>
      <c r="D15" s="103" t="s">
        <v>73</v>
      </c>
      <c r="E15" s="104" t="s">
        <v>74</v>
      </c>
    </row>
    <row r="16" spans="1:10" s="99" customFormat="1" ht="21.95" customHeight="1" thickTop="1" x14ac:dyDescent="0.3">
      <c r="A16" s="105" t="s">
        <v>81</v>
      </c>
      <c r="B16" s="125"/>
      <c r="C16" s="126">
        <f>SUM(C17:C28)</f>
        <v>192701224</v>
      </c>
      <c r="D16" s="126">
        <f>SUM(D17:D27)</f>
        <v>176095207</v>
      </c>
      <c r="E16" s="127">
        <f>D16-C16</f>
        <v>-16606017</v>
      </c>
    </row>
    <row r="17" spans="1:7" s="99" customFormat="1" ht="21.95" customHeight="1" x14ac:dyDescent="0.3">
      <c r="A17" s="128" t="str">
        <f>[5]세출!B8</f>
        <v>01 사무비</v>
      </c>
      <c r="B17" s="129" t="str">
        <f>[5]세출!C9</f>
        <v>11 인건비</v>
      </c>
      <c r="C17" s="130">
        <f>[5]세출!E9</f>
        <v>140992020</v>
      </c>
      <c r="D17" s="130">
        <f>[5]세출!F9</f>
        <v>128607280</v>
      </c>
      <c r="E17" s="131">
        <f t="shared" ref="E17:E28" si="1">D17-C17</f>
        <v>-12384740</v>
      </c>
    </row>
    <row r="18" spans="1:7" s="99" customFormat="1" ht="21.95" customHeight="1" x14ac:dyDescent="0.3">
      <c r="A18" s="132"/>
      <c r="B18" s="133" t="str">
        <f>[5]세출!C48</f>
        <v>12 업무추진비</v>
      </c>
      <c r="C18" s="130">
        <f>[5]세출!E48</f>
        <v>500000</v>
      </c>
      <c r="D18" s="130">
        <f>[5]세출!F48</f>
        <v>500000</v>
      </c>
      <c r="E18" s="131">
        <f t="shared" si="1"/>
        <v>0</v>
      </c>
      <c r="F18" s="134"/>
      <c r="G18" s="134"/>
    </row>
    <row r="19" spans="1:7" s="99" customFormat="1" ht="21.95" customHeight="1" x14ac:dyDescent="0.3">
      <c r="A19" s="135"/>
      <c r="B19" s="136" t="str">
        <f>[5]세출!C51</f>
        <v>13 운영비</v>
      </c>
      <c r="C19" s="130">
        <f>[5]세출!E51</f>
        <v>13400000</v>
      </c>
      <c r="D19" s="130">
        <f>[5]세출!F51</f>
        <v>13700000</v>
      </c>
      <c r="E19" s="131">
        <f t="shared" si="1"/>
        <v>300000</v>
      </c>
    </row>
    <row r="20" spans="1:7" s="99" customFormat="1" ht="21.95" customHeight="1" x14ac:dyDescent="0.3">
      <c r="A20" s="137" t="str">
        <f>[5]세출!B66</f>
        <v>02 재산조성비</v>
      </c>
      <c r="B20" s="138" t="str">
        <f>[5]세출!C67</f>
        <v>21 시설비</v>
      </c>
      <c r="C20" s="130">
        <f>[5]세출!E67</f>
        <v>700000</v>
      </c>
      <c r="D20" s="130">
        <f>[5]세출!F67</f>
        <v>700000</v>
      </c>
      <c r="E20" s="131">
        <f t="shared" si="1"/>
        <v>0</v>
      </c>
    </row>
    <row r="21" spans="1:7" s="99" customFormat="1" ht="21.95" customHeight="1" x14ac:dyDescent="0.3">
      <c r="A21" s="128" t="str">
        <f>[5]세출!B70</f>
        <v>03 사업비</v>
      </c>
      <c r="B21" s="129" t="str">
        <f>[5]세출!C71</f>
        <v>31 운영비</v>
      </c>
      <c r="C21" s="139">
        <f>[5]세출!E71</f>
        <v>1440000</v>
      </c>
      <c r="D21" s="139">
        <f>[5]세출!F71</f>
        <v>500000</v>
      </c>
      <c r="E21" s="131">
        <f t="shared" si="1"/>
        <v>-940000</v>
      </c>
    </row>
    <row r="22" spans="1:7" s="99" customFormat="1" ht="21.95" customHeight="1" x14ac:dyDescent="0.3">
      <c r="A22" s="132"/>
      <c r="B22" s="140" t="str">
        <f>[5]세출!C73</f>
        <v>34 일상생활지원사업비</v>
      </c>
      <c r="C22" s="139">
        <f>[5]세출!E73</f>
        <v>20464000</v>
      </c>
      <c r="D22" s="139">
        <f>[5]세출!F73</f>
        <v>18280000</v>
      </c>
      <c r="E22" s="131">
        <f t="shared" si="1"/>
        <v>-2184000</v>
      </c>
    </row>
    <row r="23" spans="1:7" s="99" customFormat="1" ht="21.95" customHeight="1" x14ac:dyDescent="0.3">
      <c r="A23" s="132"/>
      <c r="B23" s="140" t="str">
        <f>[5]세출!C92</f>
        <v>35 주거환경개선사업비</v>
      </c>
      <c r="C23" s="139">
        <f>[5]세출!E92</f>
        <v>2920000</v>
      </c>
      <c r="D23" s="139">
        <f>[5]세출!F92</f>
        <v>1350000</v>
      </c>
      <c r="E23" s="141">
        <f t="shared" si="1"/>
        <v>-1570000</v>
      </c>
    </row>
    <row r="24" spans="1:7" s="99" customFormat="1" ht="21.95" customHeight="1" x14ac:dyDescent="0.3">
      <c r="A24" s="132"/>
      <c r="B24" s="140" t="str">
        <f>[5]세출!C99</f>
        <v>36 여가활동지원사업비</v>
      </c>
      <c r="C24" s="139">
        <f>[5]세출!E99</f>
        <v>5980000</v>
      </c>
      <c r="D24" s="139">
        <f>[5]세출!F99</f>
        <v>5570000</v>
      </c>
      <c r="E24" s="141">
        <f t="shared" si="1"/>
        <v>-410000</v>
      </c>
    </row>
    <row r="25" spans="1:7" s="99" customFormat="1" ht="21.95" customHeight="1" x14ac:dyDescent="0.3">
      <c r="A25" s="135"/>
      <c r="B25" s="129" t="str">
        <f>[5]세출!C105</f>
        <v>37 기타사업비</v>
      </c>
      <c r="C25" s="139">
        <f>[5]세출!E105</f>
        <v>5750000</v>
      </c>
      <c r="D25" s="139">
        <f>[5]세출!F105</f>
        <v>3700000</v>
      </c>
      <c r="E25" s="141">
        <f t="shared" si="1"/>
        <v>-2050000</v>
      </c>
    </row>
    <row r="26" spans="1:7" s="99" customFormat="1" ht="21.95" customHeight="1" x14ac:dyDescent="0.3">
      <c r="A26" s="137" t="str">
        <f>[5]세출!B123</f>
        <v>07 잡지출</v>
      </c>
      <c r="B26" s="133" t="str">
        <f>[5]세출!C124</f>
        <v>71 잡지출</v>
      </c>
      <c r="C26" s="130">
        <f>[5]세출!E124</f>
        <v>305204</v>
      </c>
      <c r="D26" s="130">
        <f>[5]세출!F124</f>
        <v>69844</v>
      </c>
      <c r="E26" s="131">
        <f t="shared" si="1"/>
        <v>-235360</v>
      </c>
    </row>
    <row r="27" spans="1:7" s="99" customFormat="1" ht="21.95" customHeight="1" x14ac:dyDescent="0.3">
      <c r="A27" s="142" t="str">
        <f>[5]세출!B126</f>
        <v>08 예비비 및 기타</v>
      </c>
      <c r="B27" s="143" t="str">
        <f>[5]세출!C127</f>
        <v>81 예비비 및 기타</v>
      </c>
      <c r="C27" s="144">
        <f>[5]세출!E127</f>
        <v>250000</v>
      </c>
      <c r="D27" s="144">
        <f>[5]세출!F127</f>
        <v>3118083</v>
      </c>
      <c r="E27" s="145">
        <f t="shared" si="1"/>
        <v>2868083</v>
      </c>
    </row>
    <row r="28" spans="1:7" s="99" customFormat="1" ht="21.95" hidden="1" customHeight="1" x14ac:dyDescent="0.3">
      <c r="A28" s="146" t="s">
        <v>100</v>
      </c>
      <c r="B28" s="147" t="s">
        <v>101</v>
      </c>
      <c r="C28" s="148">
        <v>0</v>
      </c>
      <c r="D28" s="148">
        <v>6564224</v>
      </c>
      <c r="E28" s="149">
        <f t="shared" si="1"/>
        <v>6564224</v>
      </c>
    </row>
    <row r="29" spans="1:7" s="99" customFormat="1" ht="21.95" customHeight="1" x14ac:dyDescent="0.3">
      <c r="A29" s="119"/>
      <c r="B29" s="119"/>
      <c r="C29" s="150"/>
      <c r="D29" s="150"/>
      <c r="E29" s="151"/>
    </row>
    <row r="30" spans="1:7" s="99" customFormat="1" ht="21.95" customHeight="1" x14ac:dyDescent="0.3">
      <c r="A30" s="119"/>
      <c r="B30" s="119"/>
      <c r="C30" s="150"/>
      <c r="D30" s="150"/>
      <c r="E30" s="151"/>
    </row>
    <row r="31" spans="1:7" s="99" customFormat="1" ht="21.95" customHeight="1" x14ac:dyDescent="0.3">
      <c r="A31" s="119"/>
      <c r="B31" s="119"/>
      <c r="C31" s="152"/>
      <c r="D31" s="121"/>
      <c r="E31" s="153"/>
    </row>
    <row r="32" spans="1:7" s="99" customFormat="1" ht="21.95" customHeight="1" x14ac:dyDescent="0.3">
      <c r="B32" s="154"/>
      <c r="C32" s="154"/>
      <c r="D32" s="154"/>
    </row>
    <row r="33" spans="2:4" s="99" customFormat="1" ht="12" x14ac:dyDescent="0.3">
      <c r="B33" s="155"/>
      <c r="C33" s="155"/>
      <c r="D33" s="156"/>
    </row>
    <row r="34" spans="2:4" s="99" customFormat="1" ht="24.75" customHeight="1" x14ac:dyDescent="0.3"/>
  </sheetData>
  <mergeCells count="6">
    <mergeCell ref="A1:E1"/>
    <mergeCell ref="C3:E3"/>
    <mergeCell ref="A4:E4"/>
    <mergeCell ref="A14:E14"/>
    <mergeCell ref="A17:A19"/>
    <mergeCell ref="A21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="112" zoomScaleNormal="100" zoomScaleSheetLayoutView="112" workbookViewId="0">
      <selection activeCell="C5" sqref="C5:E5"/>
    </sheetView>
  </sheetViews>
  <sheetFormatPr defaultRowHeight="13.5" x14ac:dyDescent="0.3"/>
  <cols>
    <col min="1" max="1" width="16" style="12" customWidth="1"/>
    <col min="2" max="2" width="16.5" style="12" customWidth="1"/>
    <col min="3" max="4" width="17.75" style="12" customWidth="1"/>
    <col min="5" max="5" width="16.125" style="12" customWidth="1"/>
    <col min="6" max="10" width="15.5" style="12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69" t="s">
        <v>32</v>
      </c>
      <c r="B1" s="69"/>
      <c r="C1" s="69"/>
      <c r="D1" s="69"/>
      <c r="E1" s="69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70" t="s">
        <v>33</v>
      </c>
      <c r="D3" s="70"/>
      <c r="E3" s="70"/>
      <c r="F3" s="8"/>
      <c r="G3" s="8"/>
      <c r="H3" s="8"/>
      <c r="I3" s="8"/>
      <c r="J3" s="8"/>
    </row>
    <row r="4" spans="1:10" ht="21.95" customHeight="1" x14ac:dyDescent="0.3">
      <c r="A4" s="71" t="s">
        <v>34</v>
      </c>
      <c r="B4" s="72"/>
      <c r="C4" s="72"/>
      <c r="D4" s="72"/>
      <c r="E4" s="73"/>
    </row>
    <row r="5" spans="1:10" ht="27" customHeight="1" thickBot="1" x14ac:dyDescent="0.35">
      <c r="A5" s="74" t="s">
        <v>35</v>
      </c>
      <c r="B5" s="75" t="s">
        <v>36</v>
      </c>
      <c r="C5" s="15" t="s">
        <v>37</v>
      </c>
      <c r="D5" s="16" t="s">
        <v>38</v>
      </c>
      <c r="E5" s="17" t="s">
        <v>39</v>
      </c>
    </row>
    <row r="6" spans="1:10" s="22" customFormat="1" ht="21.95" customHeight="1" thickTop="1" x14ac:dyDescent="0.3">
      <c r="A6" s="18" t="s">
        <v>40</v>
      </c>
      <c r="B6" s="19"/>
      <c r="C6" s="76">
        <f>SUM(C7:C11)</f>
        <v>28855090</v>
      </c>
      <c r="D6" s="76">
        <f>SUM(D7:D11)</f>
        <v>28655096</v>
      </c>
      <c r="E6" s="77">
        <f>SUM(E7:E11)</f>
        <v>-199994</v>
      </c>
    </row>
    <row r="7" spans="1:10" ht="21.95" customHeight="1" x14ac:dyDescent="0.3">
      <c r="A7" s="23" t="str">
        <f>[2]세입!B8</f>
        <v>04 보조금수입</v>
      </c>
      <c r="B7" s="24" t="str">
        <f>[2]세입!C9</f>
        <v>41 보조금수입</v>
      </c>
      <c r="C7" s="25">
        <f>[2]세입!E9</f>
        <v>23952000</v>
      </c>
      <c r="D7" s="25">
        <f>[2]세입!F9</f>
        <v>23952000</v>
      </c>
      <c r="E7" s="26">
        <f t="shared" ref="E7:E11" si="0">D7-C7</f>
        <v>0</v>
      </c>
    </row>
    <row r="8" spans="1:10" ht="21.95" customHeight="1" x14ac:dyDescent="0.3">
      <c r="A8" s="27" t="str">
        <f>[2]세입!B12</f>
        <v>05 후원금수입</v>
      </c>
      <c r="B8" s="24" t="str">
        <f>[2]세입!C13</f>
        <v>51 후원금수입</v>
      </c>
      <c r="C8" s="25">
        <f>[2]세입!E13</f>
        <v>300000</v>
      </c>
      <c r="D8" s="25">
        <f>[2]세입!F13</f>
        <v>0</v>
      </c>
      <c r="E8" s="26">
        <f t="shared" si="0"/>
        <v>-300000</v>
      </c>
    </row>
    <row r="9" spans="1:10" ht="21.95" customHeight="1" x14ac:dyDescent="0.3">
      <c r="A9" s="27" t="str">
        <f>[2]세입!B15</f>
        <v>08 전입금수입</v>
      </c>
      <c r="B9" s="24" t="str">
        <f>[2]세입!C16</f>
        <v xml:space="preserve"> 81 전입금수입</v>
      </c>
      <c r="C9" s="25">
        <f>[2]세입!E16</f>
        <v>4536000</v>
      </c>
      <c r="D9" s="25">
        <f>[2]세입!F16</f>
        <v>4636000</v>
      </c>
      <c r="E9" s="26">
        <f t="shared" si="0"/>
        <v>100000</v>
      </c>
    </row>
    <row r="10" spans="1:10" ht="21.95" customHeight="1" x14ac:dyDescent="0.3">
      <c r="A10" s="27" t="str">
        <f>[2]세입!B21</f>
        <v>09 이월금</v>
      </c>
      <c r="B10" s="24" t="str">
        <f>[2]세입!C22</f>
        <v>91 전년도 이월금</v>
      </c>
      <c r="C10" s="25">
        <f>[2]세입!E22</f>
        <v>63090</v>
      </c>
      <c r="D10" s="25">
        <f>[2]세입!F22</f>
        <v>63096</v>
      </c>
      <c r="E10" s="26">
        <f t="shared" si="0"/>
        <v>6</v>
      </c>
    </row>
    <row r="11" spans="1:10" ht="21.95" customHeight="1" x14ac:dyDescent="0.3">
      <c r="A11" s="29" t="str">
        <f>[2]세입!B25</f>
        <v>10 잡수입</v>
      </c>
      <c r="B11" s="30" t="str">
        <f>[2]세입!C26</f>
        <v>101 잡수입</v>
      </c>
      <c r="C11" s="31">
        <f>[2]세입!E26</f>
        <v>4000</v>
      </c>
      <c r="D11" s="31">
        <f>[2]세입!F26</f>
        <v>4000</v>
      </c>
      <c r="E11" s="32">
        <f t="shared" si="0"/>
        <v>0</v>
      </c>
    </row>
    <row r="12" spans="1:10" ht="21.95" customHeight="1" x14ac:dyDescent="0.3">
      <c r="A12" s="60"/>
      <c r="B12" s="60"/>
      <c r="C12" s="78"/>
      <c r="D12" s="64"/>
      <c r="E12" s="79"/>
    </row>
    <row r="13" spans="1:10" ht="21.95" customHeight="1" x14ac:dyDescent="0.3">
      <c r="A13" s="36"/>
      <c r="B13" s="36"/>
      <c r="C13" s="36"/>
      <c r="D13" s="36"/>
      <c r="E13" s="37"/>
    </row>
    <row r="14" spans="1:10" s="12" customFormat="1" ht="21.95" customHeight="1" x14ac:dyDescent="0.3">
      <c r="A14" s="71" t="s">
        <v>41</v>
      </c>
      <c r="B14" s="72"/>
      <c r="C14" s="72"/>
      <c r="D14" s="72"/>
      <c r="E14" s="73"/>
    </row>
    <row r="15" spans="1:10" s="12" customFormat="1" ht="27" customHeight="1" thickBot="1" x14ac:dyDescent="0.35">
      <c r="A15" s="74" t="s">
        <v>42</v>
      </c>
      <c r="B15" s="75" t="s">
        <v>4</v>
      </c>
      <c r="C15" s="15" t="s">
        <v>43</v>
      </c>
      <c r="D15" s="16" t="s">
        <v>44</v>
      </c>
      <c r="E15" s="17" t="s">
        <v>45</v>
      </c>
    </row>
    <row r="16" spans="1:10" s="12" customFormat="1" ht="21.95" customHeight="1" thickTop="1" x14ac:dyDescent="0.3">
      <c r="A16" s="18" t="s">
        <v>46</v>
      </c>
      <c r="B16" s="38"/>
      <c r="C16" s="39">
        <f>SUM(C17:C19)</f>
        <v>28855090</v>
      </c>
      <c r="D16" s="39">
        <f>SUM(D17:D19)</f>
        <v>28655096</v>
      </c>
      <c r="E16" s="40">
        <f>D16-C16</f>
        <v>-199994</v>
      </c>
    </row>
    <row r="17" spans="1:7" s="12" customFormat="1" ht="21.95" customHeight="1" x14ac:dyDescent="0.3">
      <c r="A17" s="80" t="str">
        <f>[2]세출!B8</f>
        <v>01 사무비</v>
      </c>
      <c r="B17" s="42" t="str">
        <f>[2]세출!C9</f>
        <v>13 운영비</v>
      </c>
      <c r="C17" s="43">
        <f>[2]세출!E9</f>
        <v>360000</v>
      </c>
      <c r="D17" s="43">
        <f>[2]세출!F9</f>
        <v>160000</v>
      </c>
      <c r="E17" s="44">
        <f t="shared" ref="E17:E19" si="1">D17-C17</f>
        <v>-200000</v>
      </c>
    </row>
    <row r="18" spans="1:7" s="12" customFormat="1" ht="21.95" customHeight="1" x14ac:dyDescent="0.3">
      <c r="A18" s="50" t="str">
        <f>[2]세출!B12</f>
        <v>03 사업비</v>
      </c>
      <c r="B18" s="81" t="str">
        <f>[2]세출!C13</f>
        <v>34 일상생활지원사업비</v>
      </c>
      <c r="C18" s="43">
        <f>[2]세출!E13</f>
        <v>28488000</v>
      </c>
      <c r="D18" s="43">
        <f>[2]세출!F13</f>
        <v>28488000</v>
      </c>
      <c r="E18" s="44">
        <f t="shared" si="1"/>
        <v>0</v>
      </c>
      <c r="F18" s="47"/>
      <c r="G18" s="47"/>
    </row>
    <row r="19" spans="1:7" s="12" customFormat="1" ht="21.95" customHeight="1" x14ac:dyDescent="0.3">
      <c r="A19" s="55" t="str">
        <f>[2]세출!B16</f>
        <v>08 예비비및기타</v>
      </c>
      <c r="B19" s="56" t="str">
        <f>[2]세출!C17</f>
        <v>81 예비비및기타</v>
      </c>
      <c r="C19" s="58">
        <f>[2]세출!E17</f>
        <v>7090</v>
      </c>
      <c r="D19" s="58">
        <f>[2]세출!F17</f>
        <v>7096</v>
      </c>
      <c r="E19" s="59">
        <f t="shared" si="1"/>
        <v>6</v>
      </c>
      <c r="F19" s="47"/>
      <c r="G19" s="47"/>
    </row>
    <row r="20" spans="1:7" s="12" customFormat="1" ht="21.95" customHeight="1" x14ac:dyDescent="0.3">
      <c r="A20" s="60"/>
      <c r="B20" s="60"/>
      <c r="C20" s="61"/>
      <c r="D20" s="61"/>
      <c r="E20" s="62"/>
    </row>
    <row r="21" spans="1:7" s="12" customFormat="1" ht="21.95" customHeight="1" x14ac:dyDescent="0.3">
      <c r="A21" s="60"/>
      <c r="B21" s="60"/>
      <c r="C21" s="61"/>
      <c r="D21" s="61"/>
      <c r="E21" s="62"/>
    </row>
    <row r="22" spans="1:7" s="12" customFormat="1" ht="21.95" customHeight="1" x14ac:dyDescent="0.3">
      <c r="A22" s="60"/>
      <c r="B22" s="60"/>
      <c r="C22" s="63"/>
      <c r="D22" s="64"/>
      <c r="E22" s="65"/>
    </row>
    <row r="23" spans="1:7" s="12" customFormat="1" ht="21.95" customHeight="1" x14ac:dyDescent="0.3">
      <c r="B23" s="66"/>
      <c r="C23" s="66"/>
      <c r="D23" s="66"/>
    </row>
    <row r="24" spans="1:7" s="12" customFormat="1" ht="12" x14ac:dyDescent="0.3">
      <c r="B24" s="67"/>
      <c r="C24" s="67"/>
      <c r="D24" s="68"/>
    </row>
    <row r="25" spans="1:7" s="12" customFormat="1" ht="24.75" customHeight="1" x14ac:dyDescent="0.3"/>
  </sheetData>
  <mergeCells count="4">
    <mergeCell ref="A1:E1"/>
    <mergeCell ref="C3:E3"/>
    <mergeCell ref="A4:E4"/>
    <mergeCell ref="A14:E14"/>
  </mergeCells>
  <phoneticPr fontId="4" type="noConversion"/>
  <pageMargins left="0.67" right="0.36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85" zoomScaleNormal="85" workbookViewId="0">
      <selection activeCell="D24" sqref="D24"/>
    </sheetView>
  </sheetViews>
  <sheetFormatPr defaultRowHeight="13.5" x14ac:dyDescent="0.3"/>
  <cols>
    <col min="1" max="1" width="16" style="12" customWidth="1"/>
    <col min="2" max="2" width="16.5" style="12" customWidth="1"/>
    <col min="3" max="4" width="17.75" style="12" customWidth="1"/>
    <col min="5" max="5" width="16.125" style="12" customWidth="1"/>
    <col min="6" max="10" width="15.5" style="12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67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5"/>
      <c r="D3" s="6" t="s">
        <v>68</v>
      </c>
      <c r="E3" s="7"/>
      <c r="F3" s="8"/>
      <c r="G3" s="8"/>
      <c r="H3" s="8"/>
      <c r="I3" s="8"/>
      <c r="J3" s="8"/>
    </row>
    <row r="4" spans="1:10" ht="21.95" customHeight="1" x14ac:dyDescent="0.3">
      <c r="A4" s="9" t="s">
        <v>69</v>
      </c>
      <c r="B4" s="10"/>
      <c r="C4" s="10"/>
      <c r="D4" s="10"/>
      <c r="E4" s="11"/>
    </row>
    <row r="5" spans="1:10" ht="31.5" customHeight="1" thickBot="1" x14ac:dyDescent="0.35">
      <c r="A5" s="13" t="s">
        <v>70</v>
      </c>
      <c r="B5" s="14" t="s">
        <v>71</v>
      </c>
      <c r="C5" s="15" t="s">
        <v>72</v>
      </c>
      <c r="D5" s="16" t="s">
        <v>73</v>
      </c>
      <c r="E5" s="17" t="s">
        <v>74</v>
      </c>
    </row>
    <row r="6" spans="1:10" s="22" customFormat="1" ht="21.95" customHeight="1" thickTop="1" x14ac:dyDescent="0.3">
      <c r="A6" s="18" t="s">
        <v>75</v>
      </c>
      <c r="B6" s="19"/>
      <c r="C6" s="20">
        <f>SUM(C7:C12)</f>
        <v>427228000</v>
      </c>
      <c r="D6" s="20">
        <f>SUM(D7:D12)</f>
        <v>405948300</v>
      </c>
      <c r="E6" s="82">
        <f>D6-C6</f>
        <v>-21279700</v>
      </c>
    </row>
    <row r="7" spans="1:10" ht="21.95" customHeight="1" x14ac:dyDescent="0.3">
      <c r="A7" s="27" t="s">
        <v>76</v>
      </c>
      <c r="B7" s="24" t="s">
        <v>76</v>
      </c>
      <c r="C7" s="25">
        <v>29749080</v>
      </c>
      <c r="D7" s="25">
        <f>[4]세입!F7</f>
        <v>27453630</v>
      </c>
      <c r="E7" s="26">
        <f t="shared" ref="E7:E12" si="0">D7-C7</f>
        <v>-2295450</v>
      </c>
    </row>
    <row r="8" spans="1:10" ht="21.95" customHeight="1" x14ac:dyDescent="0.3">
      <c r="A8" s="27" t="s">
        <v>77</v>
      </c>
      <c r="B8" s="24" t="s">
        <v>77</v>
      </c>
      <c r="C8" s="25">
        <v>363226200</v>
      </c>
      <c r="D8" s="25">
        <f>[4]세입!F12</f>
        <v>329276000</v>
      </c>
      <c r="E8" s="26">
        <f t="shared" si="0"/>
        <v>-33950200</v>
      </c>
    </row>
    <row r="9" spans="1:10" ht="21.95" customHeight="1" x14ac:dyDescent="0.3">
      <c r="A9" s="27" t="s">
        <v>78</v>
      </c>
      <c r="B9" s="24" t="s">
        <v>78</v>
      </c>
      <c r="C9" s="25">
        <v>31541816</v>
      </c>
      <c r="D9" s="25">
        <v>31541816</v>
      </c>
      <c r="E9" s="26">
        <f t="shared" si="0"/>
        <v>0</v>
      </c>
    </row>
    <row r="10" spans="1:10" ht="21.95" customHeight="1" x14ac:dyDescent="0.3">
      <c r="A10" s="27" t="s">
        <v>79</v>
      </c>
      <c r="B10" s="24" t="s">
        <v>79</v>
      </c>
      <c r="C10" s="25">
        <v>0</v>
      </c>
      <c r="D10" s="25">
        <v>0</v>
      </c>
      <c r="E10" s="26">
        <f t="shared" si="0"/>
        <v>0</v>
      </c>
    </row>
    <row r="11" spans="1:10" ht="21.95" customHeight="1" x14ac:dyDescent="0.3">
      <c r="A11" s="84" t="s">
        <v>9</v>
      </c>
      <c r="B11" s="85" t="s">
        <v>9</v>
      </c>
      <c r="C11" s="86">
        <v>0</v>
      </c>
      <c r="D11" s="86">
        <f>[4]세입!F23</f>
        <v>2460000</v>
      </c>
      <c r="E11" s="87">
        <f>D11-C11</f>
        <v>2460000</v>
      </c>
    </row>
    <row r="12" spans="1:10" ht="21.95" customHeight="1" x14ac:dyDescent="0.3">
      <c r="A12" s="29" t="s">
        <v>10</v>
      </c>
      <c r="B12" s="30" t="s">
        <v>10</v>
      </c>
      <c r="C12" s="31">
        <v>2710904</v>
      </c>
      <c r="D12" s="31">
        <f>[4]세입!F26</f>
        <v>15216854</v>
      </c>
      <c r="E12" s="32">
        <f t="shared" si="0"/>
        <v>12505950</v>
      </c>
    </row>
    <row r="13" spans="1:10" ht="21.95" customHeight="1" x14ac:dyDescent="0.3">
      <c r="A13" s="33"/>
      <c r="B13" s="33"/>
      <c r="C13" s="34"/>
      <c r="D13" s="34"/>
      <c r="E13" s="35"/>
    </row>
    <row r="14" spans="1:10" ht="21.95" customHeight="1" x14ac:dyDescent="0.3">
      <c r="A14" s="36"/>
      <c r="B14" s="36"/>
      <c r="C14" s="36"/>
      <c r="D14" s="36"/>
      <c r="E14" s="37"/>
    </row>
    <row r="15" spans="1:10" s="12" customFormat="1" ht="21.95" customHeight="1" x14ac:dyDescent="0.3">
      <c r="A15" s="9" t="s">
        <v>80</v>
      </c>
      <c r="B15" s="10"/>
      <c r="C15" s="10"/>
      <c r="D15" s="10"/>
      <c r="E15" s="11"/>
    </row>
    <row r="16" spans="1:10" s="12" customFormat="1" ht="29.25" customHeight="1" thickBot="1" x14ac:dyDescent="0.35">
      <c r="A16" s="13" t="s">
        <v>70</v>
      </c>
      <c r="B16" s="14" t="s">
        <v>71</v>
      </c>
      <c r="C16" s="15" t="s">
        <v>72</v>
      </c>
      <c r="D16" s="16" t="s">
        <v>73</v>
      </c>
      <c r="E16" s="17" t="s">
        <v>74</v>
      </c>
    </row>
    <row r="17" spans="1:7" s="12" customFormat="1" ht="21.95" customHeight="1" thickTop="1" x14ac:dyDescent="0.3">
      <c r="A17" s="18" t="s">
        <v>81</v>
      </c>
      <c r="B17" s="38"/>
      <c r="C17" s="39">
        <f>SUM(C18:C30)</f>
        <v>427228000</v>
      </c>
      <c r="D17" s="39">
        <f>SUM(D18:D30)</f>
        <v>405948300.33333331</v>
      </c>
      <c r="E17" s="40">
        <f>D17-C17</f>
        <v>-21279699.666666687</v>
      </c>
    </row>
    <row r="18" spans="1:7" s="12" customFormat="1" ht="21.95" customHeight="1" x14ac:dyDescent="0.3">
      <c r="A18" s="41" t="s">
        <v>82</v>
      </c>
      <c r="B18" s="42" t="s">
        <v>83</v>
      </c>
      <c r="C18" s="43">
        <v>362980640</v>
      </c>
      <c r="D18" s="43">
        <f>[4]세출!F8</f>
        <v>346906050</v>
      </c>
      <c r="E18" s="44">
        <f t="shared" ref="E18:E30" si="1">D18-C18</f>
        <v>-16074590</v>
      </c>
    </row>
    <row r="19" spans="1:7" s="12" customFormat="1" ht="21.95" customHeight="1" x14ac:dyDescent="0.3">
      <c r="A19" s="45"/>
      <c r="B19" s="46" t="s">
        <v>84</v>
      </c>
      <c r="C19" s="43">
        <v>800000</v>
      </c>
      <c r="D19" s="43">
        <f>[4]세출!F43</f>
        <v>1200000</v>
      </c>
      <c r="E19" s="44">
        <f t="shared" si="1"/>
        <v>400000</v>
      </c>
      <c r="F19" s="47"/>
      <c r="G19" s="47"/>
    </row>
    <row r="20" spans="1:7" s="12" customFormat="1" ht="21.95" customHeight="1" x14ac:dyDescent="0.3">
      <c r="A20" s="48"/>
      <c r="B20" s="49" t="s">
        <v>21</v>
      </c>
      <c r="C20" s="43">
        <v>4830000</v>
      </c>
      <c r="D20" s="43">
        <f>[4]세출!F46</f>
        <v>11380000</v>
      </c>
      <c r="E20" s="44">
        <f t="shared" si="1"/>
        <v>6550000</v>
      </c>
    </row>
    <row r="21" spans="1:7" s="12" customFormat="1" ht="21.95" customHeight="1" x14ac:dyDescent="0.3">
      <c r="A21" s="50" t="s">
        <v>85</v>
      </c>
      <c r="B21" s="51" t="s">
        <v>86</v>
      </c>
      <c r="C21" s="43">
        <v>3000000</v>
      </c>
      <c r="D21" s="43">
        <f>[4]세출!F65</f>
        <v>13800000</v>
      </c>
      <c r="E21" s="44">
        <f t="shared" si="1"/>
        <v>10800000</v>
      </c>
    </row>
    <row r="22" spans="1:7" s="12" customFormat="1" ht="25.5" customHeight="1" x14ac:dyDescent="0.3">
      <c r="A22" s="41" t="s">
        <v>87</v>
      </c>
      <c r="B22" s="52" t="s">
        <v>88</v>
      </c>
      <c r="C22" s="53">
        <v>3700000</v>
      </c>
      <c r="D22" s="53">
        <f>[4]세출!F72</f>
        <v>2865000</v>
      </c>
      <c r="E22" s="44">
        <f t="shared" si="1"/>
        <v>-835000</v>
      </c>
    </row>
    <row r="23" spans="1:7" s="12" customFormat="1" ht="21.95" customHeight="1" x14ac:dyDescent="0.3">
      <c r="A23" s="45"/>
      <c r="B23" s="42" t="s">
        <v>89</v>
      </c>
      <c r="C23" s="53">
        <v>7010000</v>
      </c>
      <c r="D23" s="53">
        <f>[4]세출!F85</f>
        <v>6710000</v>
      </c>
      <c r="E23" s="54">
        <f t="shared" si="1"/>
        <v>-300000</v>
      </c>
    </row>
    <row r="24" spans="1:7" s="12" customFormat="1" ht="21.95" customHeight="1" x14ac:dyDescent="0.3">
      <c r="A24" s="48"/>
      <c r="B24" s="42" t="s">
        <v>90</v>
      </c>
      <c r="C24" s="53">
        <v>1020000</v>
      </c>
      <c r="D24" s="53">
        <f>[4]세출!F94</f>
        <v>2140000</v>
      </c>
      <c r="E24" s="54">
        <f t="shared" si="1"/>
        <v>1120000</v>
      </c>
    </row>
    <row r="25" spans="1:7" s="12" customFormat="1" ht="21.95" customHeight="1" x14ac:dyDescent="0.3">
      <c r="A25" s="83" t="s">
        <v>91</v>
      </c>
      <c r="B25" s="42" t="s">
        <v>91</v>
      </c>
      <c r="C25" s="53">
        <v>41378290</v>
      </c>
      <c r="D25" s="53">
        <f>[4]세출!F100</f>
        <v>12939401.333333334</v>
      </c>
      <c r="E25" s="54">
        <f t="shared" si="1"/>
        <v>-28438888.666666664</v>
      </c>
    </row>
    <row r="26" spans="1:7" s="12" customFormat="1" ht="21.95" customHeight="1" x14ac:dyDescent="0.3">
      <c r="A26" s="50" t="s">
        <v>92</v>
      </c>
      <c r="B26" s="46" t="s">
        <v>92</v>
      </c>
      <c r="C26" s="43">
        <v>0</v>
      </c>
      <c r="D26" s="43">
        <v>0</v>
      </c>
      <c r="E26" s="44">
        <f t="shared" si="1"/>
        <v>0</v>
      </c>
    </row>
    <row r="27" spans="1:7" s="12" customFormat="1" ht="21.95" customHeight="1" x14ac:dyDescent="0.3">
      <c r="A27" s="50" t="s">
        <v>93</v>
      </c>
      <c r="B27" s="46" t="s">
        <v>93</v>
      </c>
      <c r="C27" s="43">
        <v>300000</v>
      </c>
      <c r="D27" s="43">
        <v>300000</v>
      </c>
      <c r="E27" s="44">
        <f t="shared" si="1"/>
        <v>0</v>
      </c>
    </row>
    <row r="28" spans="1:7" s="12" customFormat="1" ht="21.95" customHeight="1" x14ac:dyDescent="0.3">
      <c r="A28" s="50" t="s">
        <v>29</v>
      </c>
      <c r="B28" s="46" t="s">
        <v>30</v>
      </c>
      <c r="C28" s="43">
        <v>209070</v>
      </c>
      <c r="D28" s="43">
        <f>[4]세출!F124</f>
        <v>207849</v>
      </c>
      <c r="E28" s="44">
        <f t="shared" si="1"/>
        <v>-1221</v>
      </c>
    </row>
    <row r="29" spans="1:7" s="12" customFormat="1" ht="21.95" customHeight="1" x14ac:dyDescent="0.3">
      <c r="A29" s="50" t="s">
        <v>94</v>
      </c>
      <c r="B29" s="46" t="s">
        <v>94</v>
      </c>
      <c r="C29" s="43">
        <v>1000000</v>
      </c>
      <c r="D29" s="43">
        <f>[4]세출!F127</f>
        <v>4000000</v>
      </c>
      <c r="E29" s="44">
        <f t="shared" si="1"/>
        <v>3000000</v>
      </c>
    </row>
    <row r="30" spans="1:7" s="12" customFormat="1" ht="21.95" customHeight="1" x14ac:dyDescent="0.3">
      <c r="A30" s="55" t="s">
        <v>95</v>
      </c>
      <c r="B30" s="56" t="s">
        <v>96</v>
      </c>
      <c r="C30" s="58">
        <v>1000000</v>
      </c>
      <c r="D30" s="58">
        <f>[4]세출!F130</f>
        <v>3500000</v>
      </c>
      <c r="E30" s="59">
        <f t="shared" si="1"/>
        <v>2500000</v>
      </c>
    </row>
    <row r="31" spans="1:7" s="12" customFormat="1" ht="21.95" customHeight="1" x14ac:dyDescent="0.3">
      <c r="A31" s="60"/>
      <c r="B31" s="60"/>
      <c r="C31" s="61"/>
      <c r="D31" s="61"/>
      <c r="E31" s="62"/>
    </row>
    <row r="32" spans="1:7" s="12" customFormat="1" ht="21.95" customHeight="1" x14ac:dyDescent="0.3">
      <c r="A32" s="60"/>
      <c r="B32" s="60"/>
      <c r="C32" s="61"/>
      <c r="D32" s="61"/>
      <c r="E32" s="62"/>
    </row>
    <row r="33" spans="1:5" s="12" customFormat="1" ht="21.95" customHeight="1" x14ac:dyDescent="0.3">
      <c r="A33" s="60"/>
      <c r="B33" s="60"/>
      <c r="C33" s="63"/>
      <c r="D33" s="64"/>
      <c r="E33" s="65"/>
    </row>
    <row r="34" spans="1:5" s="12" customFormat="1" ht="21.95" customHeight="1" x14ac:dyDescent="0.3">
      <c r="B34" s="66"/>
      <c r="C34" s="66"/>
      <c r="D34" s="66"/>
    </row>
    <row r="35" spans="1:5" s="12" customFormat="1" ht="12" x14ac:dyDescent="0.3">
      <c r="B35" s="67"/>
      <c r="C35" s="67"/>
      <c r="D35" s="68"/>
    </row>
    <row r="36" spans="1:5" s="12" customFormat="1" ht="24.75" customHeight="1" x14ac:dyDescent="0.3"/>
  </sheetData>
  <mergeCells count="6">
    <mergeCell ref="A1:E1"/>
    <mergeCell ref="D3:E3"/>
    <mergeCell ref="A4:E4"/>
    <mergeCell ref="A15:E15"/>
    <mergeCell ref="A18:A20"/>
    <mergeCell ref="A22:A24"/>
  </mergeCells>
  <phoneticPr fontId="4" type="noConversion"/>
  <pageMargins left="0.67" right="0.36" top="1" bottom="1" header="0.5" footer="0.5"/>
  <pageSetup paperSize="9" orientation="portrait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5" zoomScaleNormal="85" workbookViewId="0">
      <selection activeCell="E15" sqref="E15"/>
    </sheetView>
  </sheetViews>
  <sheetFormatPr defaultRowHeight="13.5" x14ac:dyDescent="0.3"/>
  <cols>
    <col min="1" max="1" width="16" style="12" customWidth="1"/>
    <col min="2" max="2" width="16.5" style="12" customWidth="1"/>
    <col min="3" max="4" width="17.75" style="12" customWidth="1"/>
    <col min="5" max="5" width="16.125" style="12" customWidth="1"/>
    <col min="6" max="10" width="15.5" style="12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47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5"/>
      <c r="D3" s="6" t="s">
        <v>1</v>
      </c>
      <c r="E3" s="7"/>
      <c r="F3" s="8"/>
      <c r="G3" s="8"/>
      <c r="H3" s="8"/>
      <c r="I3" s="8"/>
      <c r="J3" s="8"/>
    </row>
    <row r="4" spans="1:10" ht="21.95" customHeight="1" x14ac:dyDescent="0.3">
      <c r="A4" s="9" t="s">
        <v>48</v>
      </c>
      <c r="B4" s="10"/>
      <c r="C4" s="10"/>
      <c r="D4" s="10"/>
      <c r="E4" s="11"/>
    </row>
    <row r="5" spans="1:10" ht="25.5" customHeight="1" thickBot="1" x14ac:dyDescent="0.35">
      <c r="A5" s="13" t="s">
        <v>3</v>
      </c>
      <c r="B5" s="14" t="s">
        <v>49</v>
      </c>
      <c r="C5" s="15" t="s">
        <v>50</v>
      </c>
      <c r="D5" s="16" t="s">
        <v>51</v>
      </c>
      <c r="E5" s="17" t="s">
        <v>7</v>
      </c>
    </row>
    <row r="6" spans="1:10" s="22" customFormat="1" ht="21.95" customHeight="1" thickTop="1" x14ac:dyDescent="0.3">
      <c r="A6" s="18" t="s">
        <v>52</v>
      </c>
      <c r="B6" s="19"/>
      <c r="C6" s="20">
        <f>SUM(C7:C9)</f>
        <v>155985621</v>
      </c>
      <c r="D6" s="20">
        <f>SUM(D7:D9)</f>
        <v>155957461</v>
      </c>
      <c r="E6" s="82">
        <f>D6-C6</f>
        <v>-28160</v>
      </c>
    </row>
    <row r="7" spans="1:10" ht="21.95" customHeight="1" x14ac:dyDescent="0.3">
      <c r="A7" s="27" t="s">
        <v>53</v>
      </c>
      <c r="B7" s="24" t="s">
        <v>53</v>
      </c>
      <c r="C7" s="25">
        <v>137592000</v>
      </c>
      <c r="D7" s="25">
        <f>[3]세입!F8</f>
        <v>137592000</v>
      </c>
      <c r="E7" s="26">
        <f t="shared" ref="E7:E9" si="0">D7-C7</f>
        <v>0</v>
      </c>
    </row>
    <row r="8" spans="1:10" ht="21.95" customHeight="1" x14ac:dyDescent="0.3">
      <c r="A8" s="27" t="s">
        <v>54</v>
      </c>
      <c r="B8" s="24" t="s">
        <v>54</v>
      </c>
      <c r="C8" s="25">
        <v>18052821</v>
      </c>
      <c r="D8" s="25">
        <f>[3]세입!F11</f>
        <v>18052821</v>
      </c>
      <c r="E8" s="26">
        <f t="shared" si="0"/>
        <v>0</v>
      </c>
    </row>
    <row r="9" spans="1:10" ht="21.95" customHeight="1" x14ac:dyDescent="0.3">
      <c r="A9" s="29" t="s">
        <v>55</v>
      </c>
      <c r="B9" s="30" t="s">
        <v>55</v>
      </c>
      <c r="C9" s="31">
        <v>340800</v>
      </c>
      <c r="D9" s="31">
        <f>[3]세입!F14</f>
        <v>312640</v>
      </c>
      <c r="E9" s="32">
        <f t="shared" si="0"/>
        <v>-28160</v>
      </c>
    </row>
    <row r="10" spans="1:10" ht="21.95" customHeight="1" x14ac:dyDescent="0.3">
      <c r="A10" s="33"/>
      <c r="B10" s="33"/>
      <c r="C10" s="34"/>
      <c r="D10" s="34"/>
      <c r="E10" s="35"/>
    </row>
    <row r="11" spans="1:10" ht="21.95" customHeight="1" x14ac:dyDescent="0.3">
      <c r="A11" s="36"/>
      <c r="B11" s="36"/>
      <c r="C11" s="36"/>
      <c r="D11" s="36"/>
      <c r="E11" s="37"/>
    </row>
    <row r="12" spans="1:10" s="12" customFormat="1" ht="21.95" customHeight="1" x14ac:dyDescent="0.3">
      <c r="A12" s="9" t="s">
        <v>56</v>
      </c>
      <c r="B12" s="10"/>
      <c r="C12" s="10"/>
      <c r="D12" s="10"/>
      <c r="E12" s="11"/>
    </row>
    <row r="13" spans="1:10" s="12" customFormat="1" ht="25.5" customHeight="1" thickBot="1" x14ac:dyDescent="0.35">
      <c r="A13" s="13" t="s">
        <v>3</v>
      </c>
      <c r="B13" s="14" t="s">
        <v>49</v>
      </c>
      <c r="C13" s="15" t="s">
        <v>50</v>
      </c>
      <c r="D13" s="16" t="s">
        <v>51</v>
      </c>
      <c r="E13" s="17" t="s">
        <v>7</v>
      </c>
    </row>
    <row r="14" spans="1:10" s="12" customFormat="1" ht="21.95" customHeight="1" thickTop="1" x14ac:dyDescent="0.3">
      <c r="A14" s="18" t="s">
        <v>57</v>
      </c>
      <c r="B14" s="38"/>
      <c r="C14" s="39">
        <f>SUM(C15:C21)</f>
        <v>155985621</v>
      </c>
      <c r="D14" s="39">
        <f>SUM(D15:D21)</f>
        <v>155957461</v>
      </c>
      <c r="E14" s="40">
        <f>D14-C14</f>
        <v>-28160</v>
      </c>
    </row>
    <row r="15" spans="1:10" s="12" customFormat="1" ht="21.95" customHeight="1" x14ac:dyDescent="0.3">
      <c r="A15" s="41" t="s">
        <v>58</v>
      </c>
      <c r="B15" s="46" t="s">
        <v>59</v>
      </c>
      <c r="C15" s="43">
        <v>126840360</v>
      </c>
      <c r="D15" s="43">
        <f>[3]세출!F8</f>
        <v>126790360</v>
      </c>
      <c r="E15" s="44">
        <f t="shared" ref="E15:E21" si="1">D15-C15</f>
        <v>-50000</v>
      </c>
    </row>
    <row r="16" spans="1:10" s="12" customFormat="1" ht="21.95" customHeight="1" x14ac:dyDescent="0.3">
      <c r="A16" s="48"/>
      <c r="B16" s="49" t="s">
        <v>60</v>
      </c>
      <c r="C16" s="43">
        <v>15780000</v>
      </c>
      <c r="D16" s="43">
        <f>[3]세출!F23</f>
        <v>16100000</v>
      </c>
      <c r="E16" s="44">
        <f t="shared" si="1"/>
        <v>320000</v>
      </c>
    </row>
    <row r="17" spans="1:5" s="12" customFormat="1" ht="21.95" customHeight="1" x14ac:dyDescent="0.3">
      <c r="A17" s="50" t="s">
        <v>61</v>
      </c>
      <c r="B17" s="51" t="s">
        <v>62</v>
      </c>
      <c r="C17" s="43">
        <v>2000000</v>
      </c>
      <c r="D17" s="43">
        <f>[3]세출!F46</f>
        <v>2000000</v>
      </c>
      <c r="E17" s="44">
        <f t="shared" si="1"/>
        <v>0</v>
      </c>
    </row>
    <row r="18" spans="1:5" s="12" customFormat="1" ht="25.5" customHeight="1" x14ac:dyDescent="0.3">
      <c r="A18" s="50" t="s">
        <v>24</v>
      </c>
      <c r="B18" s="52" t="s">
        <v>24</v>
      </c>
      <c r="C18" s="53">
        <v>9460000</v>
      </c>
      <c r="D18" s="53">
        <f>[3]세출!F49</f>
        <v>10054000</v>
      </c>
      <c r="E18" s="44">
        <f t="shared" si="1"/>
        <v>594000</v>
      </c>
    </row>
    <row r="19" spans="1:5" s="12" customFormat="1" ht="21.95" customHeight="1" x14ac:dyDescent="0.3">
      <c r="A19" s="83" t="s">
        <v>63</v>
      </c>
      <c r="B19" s="42" t="s">
        <v>63</v>
      </c>
      <c r="C19" s="53">
        <v>1296710</v>
      </c>
      <c r="D19" s="53">
        <f>[3]세출!F69</f>
        <v>432230</v>
      </c>
      <c r="E19" s="54">
        <f t="shared" si="1"/>
        <v>-864480</v>
      </c>
    </row>
    <row r="20" spans="1:5" s="12" customFormat="1" ht="21.95" customHeight="1" x14ac:dyDescent="0.3">
      <c r="A20" s="50" t="s">
        <v>64</v>
      </c>
      <c r="B20" s="46" t="s">
        <v>65</v>
      </c>
      <c r="C20" s="43">
        <v>300000</v>
      </c>
      <c r="D20" s="43">
        <f>[3]세출!F79</f>
        <v>280871</v>
      </c>
      <c r="E20" s="44">
        <f t="shared" si="1"/>
        <v>-19129</v>
      </c>
    </row>
    <row r="21" spans="1:5" s="12" customFormat="1" ht="21.95" customHeight="1" x14ac:dyDescent="0.3">
      <c r="A21" s="55" t="s">
        <v>66</v>
      </c>
      <c r="B21" s="56" t="s">
        <v>66</v>
      </c>
      <c r="C21" s="58">
        <v>308551</v>
      </c>
      <c r="D21" s="58">
        <f>[3]세출!F83</f>
        <v>300000</v>
      </c>
      <c r="E21" s="59">
        <f t="shared" si="1"/>
        <v>-8551</v>
      </c>
    </row>
    <row r="22" spans="1:5" s="12" customFormat="1" ht="21.95" customHeight="1" x14ac:dyDescent="0.3">
      <c r="A22" s="60"/>
      <c r="B22" s="60"/>
      <c r="C22" s="61"/>
      <c r="D22" s="61"/>
      <c r="E22" s="62"/>
    </row>
    <row r="23" spans="1:5" s="12" customFormat="1" ht="21.95" customHeight="1" x14ac:dyDescent="0.3">
      <c r="A23" s="60"/>
      <c r="B23" s="60"/>
      <c r="C23" s="63"/>
      <c r="D23" s="64"/>
      <c r="E23" s="65"/>
    </row>
    <row r="24" spans="1:5" s="12" customFormat="1" ht="21.95" customHeight="1" x14ac:dyDescent="0.3">
      <c r="B24" s="66"/>
      <c r="C24" s="66"/>
      <c r="D24" s="66"/>
    </row>
    <row r="25" spans="1:5" s="12" customFormat="1" ht="12" x14ac:dyDescent="0.3">
      <c r="B25" s="67"/>
      <c r="C25" s="67"/>
      <c r="D25" s="68"/>
    </row>
    <row r="26" spans="1:5" s="12" customFormat="1" ht="24.75" customHeight="1" x14ac:dyDescent="0.3"/>
  </sheetData>
  <mergeCells count="5">
    <mergeCell ref="A1:E1"/>
    <mergeCell ref="D3:E3"/>
    <mergeCell ref="A4:E4"/>
    <mergeCell ref="A12:E12"/>
    <mergeCell ref="A15:A16"/>
  </mergeCells>
  <phoneticPr fontId="4" type="noConversion"/>
  <pageMargins left="0.67" right="0.36" top="1" bottom="1" header="0.5" footer="0.5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85" zoomScaleSheetLayoutView="100" workbookViewId="0">
      <selection sqref="A1:E1"/>
    </sheetView>
  </sheetViews>
  <sheetFormatPr defaultRowHeight="13.5" x14ac:dyDescent="0.3"/>
  <cols>
    <col min="1" max="1" width="16" style="12" customWidth="1"/>
    <col min="2" max="2" width="16.5" style="12" customWidth="1"/>
    <col min="3" max="4" width="17.75" style="12" customWidth="1"/>
    <col min="5" max="5" width="16.125" style="12" customWidth="1"/>
    <col min="6" max="10" width="15.5" style="12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5"/>
      <c r="D3" s="6" t="s">
        <v>1</v>
      </c>
      <c r="E3" s="7"/>
      <c r="F3" s="8"/>
      <c r="G3" s="8"/>
      <c r="H3" s="8"/>
      <c r="I3" s="8"/>
      <c r="J3" s="8"/>
    </row>
    <row r="4" spans="1:10" ht="21.95" customHeight="1" x14ac:dyDescent="0.3">
      <c r="A4" s="9" t="s">
        <v>2</v>
      </c>
      <c r="B4" s="10"/>
      <c r="C4" s="10"/>
      <c r="D4" s="10"/>
      <c r="E4" s="11"/>
    </row>
    <row r="5" spans="1:10" ht="25.5" customHeight="1" thickBot="1" x14ac:dyDescent="0.35">
      <c r="A5" s="13" t="s">
        <v>3</v>
      </c>
      <c r="B5" s="14" t="s">
        <v>4</v>
      </c>
      <c r="C5" s="15" t="s">
        <v>5</v>
      </c>
      <c r="D5" s="16" t="s">
        <v>6</v>
      </c>
      <c r="E5" s="17" t="s">
        <v>7</v>
      </c>
    </row>
    <row r="6" spans="1:10" s="22" customFormat="1" ht="21.95" customHeight="1" thickTop="1" x14ac:dyDescent="0.3">
      <c r="A6" s="18" t="s">
        <v>8</v>
      </c>
      <c r="B6" s="19"/>
      <c r="C6" s="20">
        <f>SUM(C7:C10)</f>
        <v>129450000</v>
      </c>
      <c r="D6" s="20">
        <f>SUM(D7:D10)</f>
        <v>18161480</v>
      </c>
      <c r="E6" s="21">
        <f t="shared" ref="E6:E10" si="0">D6-C6</f>
        <v>-111288520</v>
      </c>
    </row>
    <row r="7" spans="1:10" ht="21.95" customHeight="1" x14ac:dyDescent="0.3">
      <c r="A7" s="23" t="str">
        <f>[1]세입!B7</f>
        <v>이용자비용수입</v>
      </c>
      <c r="B7" s="24" t="str">
        <f>[1]세입!C8</f>
        <v>이용자비용수입</v>
      </c>
      <c r="C7" s="25">
        <f>[1]세입!E8</f>
        <v>24900000</v>
      </c>
      <c r="D7" s="25">
        <f>[1]세입!F8</f>
        <v>564280</v>
      </c>
      <c r="E7" s="26">
        <f t="shared" si="0"/>
        <v>-24335720</v>
      </c>
    </row>
    <row r="8" spans="1:10" ht="21.95" customHeight="1" x14ac:dyDescent="0.3">
      <c r="A8" s="27" t="str">
        <f>[1]세입!B13</f>
        <v>장기요양급여수입</v>
      </c>
      <c r="B8" s="24" t="str">
        <f>[1]세입!C14</f>
        <v>장기요양급여수입</v>
      </c>
      <c r="C8" s="28">
        <f>[1]세입!E14</f>
        <v>90000000</v>
      </c>
      <c r="D8" s="25">
        <f>[1]세입!F14</f>
        <v>4561930</v>
      </c>
      <c r="E8" s="26">
        <f t="shared" si="0"/>
        <v>-85438070</v>
      </c>
    </row>
    <row r="9" spans="1:10" ht="21.95" customHeight="1" x14ac:dyDescent="0.3">
      <c r="A9" s="27" t="s">
        <v>9</v>
      </c>
      <c r="B9" s="24" t="s">
        <v>9</v>
      </c>
      <c r="C9" s="25">
        <f>[1]세입!E17</f>
        <v>14000000</v>
      </c>
      <c r="D9" s="25">
        <f>[1]세입!F17</f>
        <v>13035270</v>
      </c>
      <c r="E9" s="26">
        <f t="shared" si="0"/>
        <v>-964730</v>
      </c>
    </row>
    <row r="10" spans="1:10" ht="21.95" customHeight="1" x14ac:dyDescent="0.3">
      <c r="A10" s="29" t="s">
        <v>10</v>
      </c>
      <c r="B10" s="30" t="s">
        <v>10</v>
      </c>
      <c r="C10" s="31">
        <f>[1]세입!E21</f>
        <v>550000</v>
      </c>
      <c r="D10" s="31">
        <f>[1]세입!F21</f>
        <v>0</v>
      </c>
      <c r="E10" s="32">
        <f t="shared" si="0"/>
        <v>-550000</v>
      </c>
    </row>
    <row r="11" spans="1:10" ht="21.95" customHeight="1" x14ac:dyDescent="0.3">
      <c r="A11" s="33"/>
      <c r="B11" s="33"/>
      <c r="C11" s="34"/>
      <c r="D11" s="34"/>
      <c r="E11" s="35"/>
    </row>
    <row r="12" spans="1:10" ht="21.95" customHeight="1" x14ac:dyDescent="0.3">
      <c r="A12" s="36"/>
      <c r="B12" s="36"/>
      <c r="C12" s="36"/>
      <c r="D12" s="36"/>
      <c r="E12" s="37"/>
    </row>
    <row r="13" spans="1:10" s="12" customFormat="1" ht="21.95" customHeight="1" x14ac:dyDescent="0.3">
      <c r="A13" s="9" t="s">
        <v>11</v>
      </c>
      <c r="B13" s="10"/>
      <c r="C13" s="10"/>
      <c r="D13" s="10"/>
      <c r="E13" s="11"/>
    </row>
    <row r="14" spans="1:10" s="12" customFormat="1" ht="25.5" customHeight="1" thickBot="1" x14ac:dyDescent="0.35">
      <c r="A14" s="13" t="s">
        <v>12</v>
      </c>
      <c r="B14" s="14" t="s">
        <v>13</v>
      </c>
      <c r="C14" s="15" t="s">
        <v>14</v>
      </c>
      <c r="D14" s="16" t="s">
        <v>15</v>
      </c>
      <c r="E14" s="17" t="s">
        <v>16</v>
      </c>
    </row>
    <row r="15" spans="1:10" s="12" customFormat="1" ht="21.95" customHeight="1" thickTop="1" x14ac:dyDescent="0.3">
      <c r="A15" s="18" t="s">
        <v>17</v>
      </c>
      <c r="B15" s="38"/>
      <c r="C15" s="39">
        <f>SUM(C16:C25)</f>
        <v>129450000</v>
      </c>
      <c r="D15" s="39">
        <f>SUM(D16:D25)</f>
        <v>18161480</v>
      </c>
      <c r="E15" s="40">
        <f>D15-C15</f>
        <v>-111288520</v>
      </c>
    </row>
    <row r="16" spans="1:10" s="12" customFormat="1" ht="21.95" customHeight="1" x14ac:dyDescent="0.3">
      <c r="A16" s="41" t="s">
        <v>18</v>
      </c>
      <c r="B16" s="42" t="s">
        <v>19</v>
      </c>
      <c r="C16" s="43">
        <f>[1]세출!E8</f>
        <v>50934270</v>
      </c>
      <c r="D16" s="43">
        <f>[1]세출!F8</f>
        <v>12994790</v>
      </c>
      <c r="E16" s="44">
        <f t="shared" ref="E16:E25" si="1">D16-C16</f>
        <v>-37939480</v>
      </c>
    </row>
    <row r="17" spans="1:7" s="12" customFormat="1" ht="21.95" customHeight="1" x14ac:dyDescent="0.3">
      <c r="A17" s="45"/>
      <c r="B17" s="46" t="s">
        <v>20</v>
      </c>
      <c r="C17" s="43">
        <f>[1]세출!E39</f>
        <v>1000000</v>
      </c>
      <c r="D17" s="43">
        <f>[1]세출!F39</f>
        <v>0</v>
      </c>
      <c r="E17" s="44">
        <f t="shared" si="1"/>
        <v>-1000000</v>
      </c>
      <c r="F17" s="47"/>
      <c r="G17" s="47"/>
    </row>
    <row r="18" spans="1:7" s="12" customFormat="1" ht="21.95" customHeight="1" x14ac:dyDescent="0.3">
      <c r="A18" s="48"/>
      <c r="B18" s="49" t="s">
        <v>21</v>
      </c>
      <c r="C18" s="43">
        <f>[1]세출!E42</f>
        <v>14300000</v>
      </c>
      <c r="D18" s="43">
        <f>[1]세출!F42</f>
        <v>121210</v>
      </c>
      <c r="E18" s="44">
        <f t="shared" si="1"/>
        <v>-14178790</v>
      </c>
    </row>
    <row r="19" spans="1:7" s="12" customFormat="1" ht="21.95" customHeight="1" x14ac:dyDescent="0.3">
      <c r="A19" s="50" t="s">
        <v>22</v>
      </c>
      <c r="B19" s="51" t="s">
        <v>23</v>
      </c>
      <c r="C19" s="43">
        <f>[1]세출!E50</f>
        <v>4500000</v>
      </c>
      <c r="D19" s="43">
        <f>[1]세출!F50</f>
        <v>0</v>
      </c>
      <c r="E19" s="44">
        <f t="shared" si="1"/>
        <v>-4500000</v>
      </c>
    </row>
    <row r="20" spans="1:7" s="12" customFormat="1" ht="25.5" customHeight="1" x14ac:dyDescent="0.3">
      <c r="A20" s="41" t="s">
        <v>25</v>
      </c>
      <c r="B20" s="52" t="s">
        <v>26</v>
      </c>
      <c r="C20" s="53">
        <f>[1]세출!E55</f>
        <v>13500000</v>
      </c>
      <c r="D20" s="53">
        <f>[1]세출!F55</f>
        <v>0</v>
      </c>
      <c r="E20" s="44">
        <f t="shared" si="1"/>
        <v>-13500000</v>
      </c>
    </row>
    <row r="21" spans="1:7" s="12" customFormat="1" ht="21.95" customHeight="1" x14ac:dyDescent="0.3">
      <c r="A21" s="45"/>
      <c r="B21" s="42" t="str">
        <f>[1]세출!C60</f>
        <v>주간보호일반사업비</v>
      </c>
      <c r="C21" s="53">
        <f>[1]세출!E60</f>
        <v>5500000</v>
      </c>
      <c r="D21" s="53">
        <f>[1]세출!F60</f>
        <v>12850</v>
      </c>
      <c r="E21" s="54">
        <f t="shared" si="1"/>
        <v>-5487150</v>
      </c>
    </row>
    <row r="22" spans="1:7" s="12" customFormat="1" ht="21.95" customHeight="1" x14ac:dyDescent="0.3">
      <c r="A22" s="50" t="s">
        <v>27</v>
      </c>
      <c r="B22" s="42" t="s">
        <v>27</v>
      </c>
      <c r="C22" s="53">
        <f>[1]세출!E63</f>
        <v>0</v>
      </c>
      <c r="D22" s="53">
        <f>[1]세출!F63</f>
        <v>5032630</v>
      </c>
      <c r="E22" s="54">
        <f t="shared" si="1"/>
        <v>5032630</v>
      </c>
    </row>
    <row r="23" spans="1:7" s="12" customFormat="1" ht="21.95" customHeight="1" x14ac:dyDescent="0.3">
      <c r="A23" s="50" t="s">
        <v>28</v>
      </c>
      <c r="B23" s="46" t="s">
        <v>28</v>
      </c>
      <c r="C23" s="43">
        <f>[1]세출!E68</f>
        <v>500000</v>
      </c>
      <c r="D23" s="43">
        <f>[1]세출!F68</f>
        <v>0</v>
      </c>
      <c r="E23" s="44">
        <f t="shared" si="1"/>
        <v>-500000</v>
      </c>
    </row>
    <row r="24" spans="1:7" s="12" customFormat="1" ht="21.95" customHeight="1" x14ac:dyDescent="0.3">
      <c r="A24" s="50" t="s">
        <v>29</v>
      </c>
      <c r="B24" s="46" t="s">
        <v>30</v>
      </c>
      <c r="C24" s="43">
        <f>[1]세출!E71</f>
        <v>4215730</v>
      </c>
      <c r="D24" s="43">
        <f>[1]세출!F71</f>
        <v>0</v>
      </c>
      <c r="E24" s="44">
        <f t="shared" si="1"/>
        <v>-4215730</v>
      </c>
    </row>
    <row r="25" spans="1:7" s="12" customFormat="1" ht="21.95" customHeight="1" x14ac:dyDescent="0.3">
      <c r="A25" s="55" t="s">
        <v>31</v>
      </c>
      <c r="B25" s="56" t="s">
        <v>31</v>
      </c>
      <c r="C25" s="57">
        <f>[1]세출!E74</f>
        <v>35000000</v>
      </c>
      <c r="D25" s="58">
        <f>[1]세출!F74</f>
        <v>0</v>
      </c>
      <c r="E25" s="59">
        <f t="shared" si="1"/>
        <v>-35000000</v>
      </c>
    </row>
    <row r="26" spans="1:7" s="12" customFormat="1" ht="21.95" customHeight="1" x14ac:dyDescent="0.3">
      <c r="A26" s="60"/>
      <c r="B26" s="60"/>
      <c r="C26" s="61"/>
      <c r="D26" s="61"/>
      <c r="E26" s="62"/>
    </row>
    <row r="27" spans="1:7" s="12" customFormat="1" ht="21.95" customHeight="1" x14ac:dyDescent="0.3">
      <c r="A27" s="60"/>
      <c r="B27" s="60"/>
      <c r="C27" s="61"/>
      <c r="D27" s="61"/>
      <c r="E27" s="62"/>
    </row>
    <row r="28" spans="1:7" s="12" customFormat="1" ht="21.95" customHeight="1" x14ac:dyDescent="0.3">
      <c r="A28" s="60"/>
      <c r="B28" s="60"/>
      <c r="C28" s="63"/>
      <c r="D28" s="64"/>
      <c r="E28" s="65"/>
    </row>
    <row r="29" spans="1:7" s="12" customFormat="1" ht="21.95" customHeight="1" x14ac:dyDescent="0.3">
      <c r="B29" s="66"/>
      <c r="C29" s="66"/>
      <c r="D29" s="66"/>
    </row>
    <row r="30" spans="1:7" s="12" customFormat="1" ht="12" x14ac:dyDescent="0.3">
      <c r="B30" s="67"/>
      <c r="C30" s="67"/>
      <c r="D30" s="68"/>
    </row>
    <row r="31" spans="1:7" s="12" customFormat="1" ht="24.75" customHeight="1" x14ac:dyDescent="0.3"/>
  </sheetData>
  <mergeCells count="6">
    <mergeCell ref="A1:E1"/>
    <mergeCell ref="D3:E3"/>
    <mergeCell ref="A4:E4"/>
    <mergeCell ref="A13:E13"/>
    <mergeCell ref="A16:A18"/>
    <mergeCell ref="A20:A21"/>
  </mergeCells>
  <phoneticPr fontId="4" type="noConversion"/>
  <pageMargins left="0.70866141732283472" right="0.70866141732283472" top="1.181102362204724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재가노인지원</vt:lpstr>
      <vt:lpstr>재가 식사배달</vt:lpstr>
      <vt:lpstr>방문요양</vt:lpstr>
      <vt:lpstr>노인돌봄</vt:lpstr>
      <vt:lpstr>주간보호</vt:lpstr>
      <vt:lpstr>'재가 식사배달'!Print_Area</vt:lpstr>
      <vt:lpstr>재가노인지원!Print_Area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2016-10-06T01:58:49Z</dcterms:created>
  <dcterms:modified xsi:type="dcterms:W3CDTF">2016-10-06T02:03:49Z</dcterms:modified>
</cp:coreProperties>
</file>